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5" activeTab="0"/>
  </bookViews>
  <sheets>
    <sheet name="Заголовочная" sheetId="1" r:id="rId1"/>
    <sheet name="Фин состояние" sheetId="2" r:id="rId2"/>
    <sheet name="поступления" sheetId="3" r:id="rId3"/>
    <sheet name="2020" sheetId="4" r:id="rId4"/>
    <sheet name="2021" sheetId="5" r:id="rId5"/>
    <sheet name="выплаты" sheetId="6" r:id="rId6"/>
    <sheet name="временное и справочно" sheetId="7" r:id="rId7"/>
    <sheet name="сведения" sheetId="8" r:id="rId8"/>
    <sheet name="Лист1" sheetId="9" r:id="rId9"/>
  </sheets>
  <definedNames>
    <definedName name="_xlnm.Print_Area" localSheetId="6">'временное и справочно'!$A$1:$C$33</definedName>
  </definedNames>
  <calcPr fullCalcOnLoad="1"/>
</workbook>
</file>

<file path=xl/sharedStrings.xml><?xml version="1.0" encoding="utf-8"?>
<sst xmlns="http://schemas.openxmlformats.org/spreadsheetml/2006/main" count="1093" uniqueCount="470">
  <si>
    <t>цели деятельности учреждения (подразделения) в соответствии с федеральными законами, иными нормативными (муниципальными) правовыми актами и уставом учреждения (положением подразделения);</t>
  </si>
  <si>
    <t>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имущества;</t>
  </si>
  <si>
    <t>иная информация по решению органа, осуществляющего функции и полномочия учредителя.</t>
  </si>
  <si>
    <t>наименование учреждения</t>
  </si>
  <si>
    <t>наименование органа, осуществляющего функции и полномочия учредителя</t>
  </si>
  <si>
    <t xml:space="preserve">дополнительные реквизиты, идентифицирующие учреждение (подразделение) </t>
  </si>
  <si>
    <t xml:space="preserve"> ПЛАН ФИНАНСОВО-ХОЗЯЙСТВЕННОЙ ДЕЯТЕЛЬНОСТИ ГОСУДАРСТВЕННОГО (МУНИЦИПАЛЬНОГО) УЧРЕЖДЕНИЯ</t>
  </si>
  <si>
    <t>адрес фактического местонахождения</t>
  </si>
  <si>
    <t>идентификационный номер налогоплательщика (ИНН)</t>
  </si>
  <si>
    <t>значение кода причины постановки на учет (КПП) учреждения (подразделения)</t>
  </si>
  <si>
    <t>код по реестру участников бюджетного процесса</t>
  </si>
  <si>
    <t>наименование единиц измерения показателей, включаемых в План &lt;*&gt; и их коды по Общероссийскому классификатору единиц измерения (ОКЕИ) и (или) Общероссийскому классификатору валют (ОКВ)</t>
  </si>
  <si>
    <t>рубли</t>
  </si>
  <si>
    <r>
      <t>виды деятельности учреждения (подразделения)</t>
    </r>
    <r>
      <rPr>
        <sz val="12"/>
        <rFont val="Times New Roman"/>
        <family val="1"/>
      </rPr>
      <t>, относящиеся к его основным видам деятельности в соответствии с уставом учреждения (положением подразделения)</t>
    </r>
  </si>
  <si>
    <r>
      <t>перечень услуг (работ)</t>
    </r>
    <r>
      <rPr>
        <sz val="12"/>
        <rFont val="Times New Roman"/>
        <family val="1"/>
      </rPr>
      <t>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  </r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</si>
  <si>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</si>
  <si>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деятельности)</t>
  </si>
  <si>
    <r>
      <t xml:space="preserve">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управления, </t>
    </r>
    <r>
      <rPr>
        <sz val="12"/>
        <color indexed="10"/>
        <rFont val="Times New Roman"/>
        <family val="1"/>
      </rPr>
      <t>в том числе</t>
    </r>
  </si>
  <si>
    <t>Таблица 1</t>
  </si>
  <si>
    <t xml:space="preserve">        Показатели финансового состояния учреждения (подразделения)</t>
  </si>
  <si>
    <t>N п/п</t>
  </si>
  <si>
    <t>Наименование показателя</t>
  </si>
  <si>
    <t>Сумма, тыс. руб.</t>
  </si>
  <si>
    <t>Нефинансовые активы, всего:</t>
  </si>
  <si>
    <t>в том числе:</t>
  </si>
  <si>
    <t>Финансовые активы, всего:</t>
  </si>
  <si>
    <t>Обязательства, всего:</t>
  </si>
  <si>
    <t>из них:   недвижимое имущество, всего:</t>
  </si>
  <si>
    <t xml:space="preserve">           особо ценное движимое имущество, всего:</t>
  </si>
  <si>
    <t xml:space="preserve">                 в том числе:остаточная стоимость</t>
  </si>
  <si>
    <t>из них:   денежные средства учреждения, всего</t>
  </si>
  <si>
    <t xml:space="preserve">              в том числе:денежные средства учреждения на счетах</t>
  </si>
  <si>
    <t xml:space="preserve">       денежные средства учреждения, размещенные на депозиты в кредитной организации</t>
  </si>
  <si>
    <t xml:space="preserve">             иные финансовые инструменты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</si>
  <si>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</si>
  <si>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</si>
  <si>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>из них:   долговые обязательства</t>
  </si>
  <si>
    <t xml:space="preserve">             кредиторская задолженность:</t>
  </si>
  <si>
    <t xml:space="preserve">                 в том числе: просроченная кредиторская задолженность</t>
  </si>
  <si>
    <t>1.</t>
  </si>
  <si>
    <t>2.</t>
  </si>
  <si>
    <t>3.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</si>
  <si>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</si>
  <si>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</si>
  <si>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</si>
  <si>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</si>
  <si>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</si>
  <si>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</si>
  <si>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</si>
  <si>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</si>
  <si>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</si>
  <si>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</si>
  <si>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</si>
  <si>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</si>
  <si>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</si>
  <si>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</si>
  <si>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</si>
  <si>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</si>
  <si>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</si>
  <si>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</si>
  <si>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</si>
  <si>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</si>
  <si>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</si>
  <si>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</si>
  <si>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</si>
  <si>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</si>
  <si>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</si>
  <si>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</si>
  <si>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</si>
  <si>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</si>
  <si>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социальные и иные выплаты населению, всего, из них:</t>
  </si>
  <si>
    <t>Выплаты по расходам, всего, в том числе на:</t>
  </si>
  <si>
    <t xml:space="preserve"> выплаты персоналу всего, из них:</t>
  </si>
  <si>
    <t>безвозмездные перечисления организациям</t>
  </si>
  <si>
    <t>Поступления от доходов, всего, в том числе:</t>
  </si>
  <si>
    <t>Поступление финансовых активов, всего, из них:</t>
  </si>
  <si>
    <t>Выбытие финансовых активов, всего, из них: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</si>
  <si>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</si>
  <si>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</si>
  <si>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</si>
  <si>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</si>
  <si>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</si>
  <si>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</si>
  <si>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</si>
  <si>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закупку товаров работ, услуг по году начала закупки:</t>
  </si>
  <si>
    <t>0001</t>
  </si>
  <si>
    <t>Выплаты по расходам на закупку товаров, работ, услуг всего, в том числе:</t>
  </si>
  <si>
    <t>на оплату контрактов заключенных до начала очередного финансового года: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</si>
  <si>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</si>
  <si>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</si>
  <si>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</si>
  <si>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</si>
  <si>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</si>
  <si>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 во временное распоряжение учреждения (подразделения)</t>
  </si>
  <si>
    <t>на ____________________________ 20__ г.</t>
  </si>
  <si>
    <t>(очередной финансовый год)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</si>
  <si>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</si>
  <si>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</si>
  <si>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</si>
  <si>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</si>
  <si>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</si>
  <si>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</si>
  <si>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УТВЕРЖДАЮ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</si>
  <si>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</si>
  <si>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</si>
  <si>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</si>
  <si>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</si>
  <si>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</si>
  <si>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</si>
  <si>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</si>
  <si>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</si>
  <si>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</si>
  <si>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</si>
  <si>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</si>
  <si>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СВЕДЕНИЯ</t>
  </si>
  <si>
    <t>ОБ ОПЕРАЦИЯХ С ЦЕЛЕВЫМИ СУБСИДИЯМИ, ПРЕДОСТАВЛЕННЫМИ</t>
  </si>
  <si>
    <t>КОДЫ</t>
  </si>
  <si>
    <t>0501016</t>
  </si>
  <si>
    <t>Форма по ОКУД</t>
  </si>
  <si>
    <t>Дата</t>
  </si>
  <si>
    <t>по ОКПО</t>
  </si>
  <si>
    <t>Дата представления предыдущих Сведений</t>
  </si>
  <si>
    <t>ИНН/КПП</t>
  </si>
  <si>
    <t xml:space="preserve">Государственное (муниципальное) учреждение (подразделение)                                    </t>
  </si>
  <si>
    <t>Наименование бюджета</t>
  </si>
  <si>
    <t xml:space="preserve">Наименование органа, осуществляющего функции и полномочия учредителя </t>
  </si>
  <si>
    <t>по ОКТМО</t>
  </si>
  <si>
    <t>Глава по БК</t>
  </si>
  <si>
    <t xml:space="preserve">Наименование органа, осуществляющего ведение лицевого счета </t>
  </si>
  <si>
    <t xml:space="preserve">Единица измерения: руб. (с точностью до второго десятичного знака)        </t>
  </si>
  <si>
    <t>по ОКЕИ</t>
  </si>
  <si>
    <t>(наименование иностранной валюты)</t>
  </si>
  <si>
    <t>по ОКВ</t>
  </si>
  <si>
    <t xml:space="preserve">                   </t>
  </si>
  <si>
    <t xml:space="preserve"> Остаток средств на начало года </t>
  </si>
  <si>
    <t>Номер страницы</t>
  </si>
  <si>
    <t>Всего страниц</t>
  </si>
  <si>
    <t>Руководитель</t>
  </si>
  <si>
    <t>___________________</t>
  </si>
  <si>
    <t>(подпись)</t>
  </si>
  <si>
    <t>(расшифровка подписи)</t>
  </si>
  <si>
    <t>Руководитель финансово-экономической службы</t>
  </si>
  <si>
    <t>(должность)</t>
  </si>
  <si>
    <t>Ответственный исполнитель</t>
  </si>
  <si>
    <t>________</t>
  </si>
  <si>
    <t>(телефон)</t>
  </si>
  <si>
    <t>ОТМЕТКА ОРГАНА, ОСУЩЕСТВЛЯЮЩЕГО ВЕДЕНИЕ ЛИЦЕВОГО СЧЕТА, О ПРИНЯТИИ НАСТОЯЩИХ СВЕДЕНИЙ</t>
  </si>
  <si>
    <t>____________</t>
  </si>
  <si>
    <t>_________</t>
  </si>
  <si>
    <t>"____"__________20___г.</t>
  </si>
  <si>
    <t>к Порядку составления и утверждения</t>
  </si>
  <si>
    <t>планов финансово-хозяйственной</t>
  </si>
  <si>
    <t>Код видов расходов ________________________________________________________</t>
  </si>
  <si>
    <t>Источник финансового обеспечения __________________________________________</t>
  </si>
  <si>
    <t xml:space="preserve">            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</si>
  <si>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</si>
  <si>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</si>
  <si>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</si>
  <si>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</si>
  <si>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</si>
  <si>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</si>
  <si>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</si>
  <si>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</si>
  <si>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</si>
  <si>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</si>
  <si>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</si>
  <si>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</si>
  <si>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</si>
  <si>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</si>
  <si>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</si>
  <si>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</si>
  <si>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</si>
  <si>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</si>
  <si>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</si>
  <si>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</si>
  <si>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</si>
  <si>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</si>
  <si>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</si>
  <si>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1.2.</t>
  </si>
  <si>
    <t>1.3.</t>
  </si>
  <si>
    <t>2.1.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</si>
  <si>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</si>
  <si>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</si>
  <si>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</si>
  <si>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</si>
  <si>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</si>
  <si>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</si>
  <si>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</si>
  <si>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</si>
  <si>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--------------------------------</t>
  </si>
  <si>
    <t>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</si>
  <si>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</si>
  <si>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</si>
  <si>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</si>
  <si>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</si>
  <si>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</si>
  <si>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Размер одной выплаты, руб.</t>
  </si>
  <si>
    <t>Количество выплат в год</t>
  </si>
  <si>
    <t>Общая сумма выплат, руб. (гр. 3 x гр. 4)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</si>
  <si>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</si>
  <si>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</si>
  <si>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</si>
  <si>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</si>
  <si>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</si>
  <si>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</si>
  <si>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</si>
  <si>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</si>
  <si>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</si>
  <si>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</si>
  <si>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</si>
  <si>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</si>
  <si>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</si>
  <si>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</si>
  <si>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</si>
  <si>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</si>
  <si>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</si>
  <si>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</si>
  <si>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</si>
  <si>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</si>
  <si>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</si>
  <si>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</si>
  <si>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</si>
  <si>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 xml:space="preserve">деятельности муниципальных  </t>
  </si>
  <si>
    <t>учреждений Максатихинского района</t>
  </si>
  <si>
    <t xml:space="preserve"> Расчеты (обоснования)</t>
  </si>
  <si>
    <t>к плану финансово-хозяйственной деятельности</t>
  </si>
  <si>
    <t>государственного (муниципального) учреждения</t>
  </si>
  <si>
    <t>1. Расчеты (обоснования) выплат персоналу (строка 210)</t>
  </si>
  <si>
    <t xml:space="preserve"> 1.2. Расчеты (обоснования) выплат персоналу при направлении</t>
  </si>
  <si>
    <t>в служебные командировки</t>
  </si>
  <si>
    <t>1.3. Расчеты (обоснования) выплат персоналу по уходу</t>
  </si>
  <si>
    <t xml:space="preserve"> за ребенком</t>
  </si>
  <si>
    <t>Итого</t>
  </si>
  <si>
    <t>в том числе:       по ставке 22,0%</t>
  </si>
  <si>
    <t xml:space="preserve">                                 по ставке 10,0%</t>
  </si>
  <si>
    <t>х</t>
  </si>
  <si>
    <t xml:space="preserve">                        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</si>
  <si>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</t>
  </si>
  <si>
    <t xml:space="preserve"> в том числе: обязательное социальное страхование на случай временной нетрудоспособности и в связи с материнством по ставке 2,9%</t>
  </si>
  <si>
    <t xml:space="preserve"> 6.5. Расчет (обоснование) расходов на оплату работ, услуг</t>
  </si>
  <si>
    <t>по содержанию имущества</t>
  </si>
  <si>
    <t>6.4. Расчет (обоснование) расходов на оплату аренды имущества</t>
  </si>
  <si>
    <t xml:space="preserve"> 6.3. Расчет (обоснование) расходов на оплату коммунальных услуг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</si>
  <si>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</si>
  <si>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</si>
  <si>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 Расчет (обоснование) расходов на закупку товаров, работ, услуг</t>
  </si>
  <si>
    <t xml:space="preserve"> 5. Расчет (обоснование) прочих расходов (кроме расходов</t>
  </si>
  <si>
    <t xml:space="preserve"> на закупку товаров, работ, услуг)</t>
  </si>
  <si>
    <t xml:space="preserve">  4. Расчет (обоснование) расходов на безвозмездные</t>
  </si>
  <si>
    <t xml:space="preserve"> перечисления организациям</t>
  </si>
  <si>
    <t xml:space="preserve"> 3. Расчет (обоснование) расходов на уплату налогов,</t>
  </si>
  <si>
    <t>сборов и иных платежей</t>
  </si>
  <si>
    <t>2. Расчеты (обоснования) расходов на социальные и иные</t>
  </si>
  <si>
    <t xml:space="preserve">   выплаты населению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</si>
  <si>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</si>
  <si>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</si>
  <si>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</si>
  <si>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 xml:space="preserve"> 6.6. Расчет (обоснование) расходов на оплату прочих работ, услуг</t>
  </si>
  <si>
    <t>6.7. Расчет (обоснование) расходов на приобретение основных</t>
  </si>
  <si>
    <t>средств, материальных запасов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</si>
  <si>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</si>
  <si>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</si>
  <si>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</si>
  <si>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</si>
  <si>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</si>
  <si>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</si>
  <si>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УТВЕРЖДАЮ</t>
  </si>
  <si>
    <t>муниципальное бюджетное общеобразовательное учреждение "Сидорковская основная общеобразовательная школа"</t>
  </si>
  <si>
    <t>171920, Тверская область, Максатихинский район, дер.Сидорково,д. 107-А</t>
  </si>
  <si>
    <t>283Ц0997</t>
  </si>
  <si>
    <t>4.0702.4219901000</t>
  </si>
  <si>
    <t>Субсидия по прохожению курсовой подготовки,переподготовки и повышению квалификации кадров</t>
  </si>
  <si>
    <t>Субсидия на организацию трудоустройства подростков</t>
  </si>
  <si>
    <t>Услуги связи</t>
  </si>
  <si>
    <t>Прочие услуги</t>
  </si>
  <si>
    <t>Увеличение стоимости основных средств</t>
  </si>
  <si>
    <t>Коммунальные услуги</t>
  </si>
  <si>
    <t>Работы,услуги по содержанию имущества</t>
  </si>
  <si>
    <t>Начальник Управления образования</t>
  </si>
  <si>
    <t>___________________________Морозова Н.Д.</t>
  </si>
  <si>
    <t xml:space="preserve">                          подпись               расшифровка подписи</t>
  </si>
  <si>
    <t>Управление образования администрации Максатихинского района Тверской области</t>
  </si>
  <si>
    <t xml:space="preserve"> консультация родителей (законных представителей) по вопросам педагогики</t>
  </si>
  <si>
    <t xml:space="preserve"> медицинское обслуживание и организация питания обучающихся в школе</t>
  </si>
  <si>
    <t xml:space="preserve"> оказание платных дополнительных образовательных услуг</t>
  </si>
  <si>
    <t>реализация гарантированного государством права граждан на получение общедоступного и бесплатного общего образования в пределах федеральных государственных образовательных стандартов</t>
  </si>
  <si>
    <t>формирование общей культуры личности обучающихся на основе усвоения обязательного минимума содержания общеобразовательных программ</t>
  </si>
  <si>
    <t>адаптация обучающихся к жизни в современном обществе</t>
  </si>
  <si>
    <t>создание благоприятных условий для удовлетворения образовательных потребностей обучающихся, для разностороннего развития личности</t>
  </si>
  <si>
    <t>создание основы для осознанного выбора и последующего освоения обучающимися Школы профессиональных образовательных программ</t>
  </si>
  <si>
    <t>воспитание у обучающихся гражданственности, трудолюбия, уважения к правам и свободам человека, любви к окружающей природе, Родине, семье</t>
  </si>
  <si>
    <t>формирование интеллектуальной, творческой, духовно-нравственной личности обучающихся</t>
  </si>
  <si>
    <t>приобщение обучающихся к общечеловеческим ценностям</t>
  </si>
  <si>
    <t>формирование у обучающихся навыков и привычек здорового образа жизни</t>
  </si>
  <si>
    <t>удовлетворение потребностей в дополнительном образовании детей</t>
  </si>
  <si>
    <t>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</t>
  </si>
  <si>
    <t>обучение по дополнительным образовательным программам</t>
  </si>
  <si>
    <t>начальная профессиональная подготовка обучающихся</t>
  </si>
  <si>
    <t>преподавание специальных курсов</t>
  </si>
  <si>
    <t>работа кружков, секций по художественно-эстетической, физкультурно-спортивной направленностям</t>
  </si>
  <si>
    <t>занятия по подготовке детей к школе</t>
  </si>
  <si>
    <t>дополнительное обучение по основам компьютерной грамотности</t>
  </si>
  <si>
    <t>репетиторство с обучающимися других образовательных учреждений</t>
  </si>
  <si>
    <t>консультации (психологические, психолого-педагогические) обучающихся, родителей (законных представителей обучающихся), иных лиц</t>
  </si>
  <si>
    <r>
      <t xml:space="preserve">                                                                   </t>
    </r>
    <r>
      <rPr>
        <u val="single"/>
        <sz val="10"/>
        <rFont val="Courier New"/>
        <family val="3"/>
      </rPr>
      <t xml:space="preserve">Начальник Управления образования </t>
    </r>
  </si>
  <si>
    <t>_____________         Морозова Н.Д.</t>
  </si>
  <si>
    <t xml:space="preserve">                                                            (подпись)     (расшифровка подписи)</t>
  </si>
  <si>
    <t>МБОУ "Сидорковская ООШ"</t>
  </si>
  <si>
    <t>Туманова Е.А.</t>
  </si>
  <si>
    <t>8-48253-2-24-78</t>
  </si>
  <si>
    <t>6932004690/693201001</t>
  </si>
  <si>
    <t>Приложение N 1</t>
  </si>
  <si>
    <t>АУП</t>
  </si>
  <si>
    <t>учебно-вспомогат.персонал</t>
  </si>
  <si>
    <t>педагоги</t>
  </si>
  <si>
    <t>обслуж.персонал</t>
  </si>
  <si>
    <t>обязательное социальное страхование от несчастных случаев на производстве и профессиональных заболеваний по ставке 0,2% &lt;*&gt;</t>
  </si>
  <si>
    <t>курсы</t>
  </si>
  <si>
    <t>Электроэнергия</t>
  </si>
  <si>
    <t>Вывоз ТБО</t>
  </si>
  <si>
    <t>Дератизация</t>
  </si>
  <si>
    <t>Обслуживание пож.сигнализации</t>
  </si>
  <si>
    <t>Программа</t>
  </si>
  <si>
    <t>Трудоустройство детей</t>
  </si>
  <si>
    <t>Приобретение основных средств</t>
  </si>
  <si>
    <t>Приобретение материальных запасов</t>
  </si>
  <si>
    <t>Организация  питания в летнем лагере</t>
  </si>
  <si>
    <t>Организация горячего питания в начальных классах</t>
  </si>
  <si>
    <t>Экономист 1 категории</t>
  </si>
  <si>
    <t>Светлова Н.А.</t>
  </si>
  <si>
    <t>4.0707.4320200000</t>
  </si>
  <si>
    <t>Прочие работы, услуги</t>
  </si>
  <si>
    <t>Субсидия на оплату кредиторской задолженности прошлых лет</t>
  </si>
  <si>
    <t>1.0702.1220110750</t>
  </si>
  <si>
    <t>1.0702.1220120020</t>
  </si>
  <si>
    <t>1.0702.12201S0230</t>
  </si>
  <si>
    <t>1.0702.1220110230</t>
  </si>
  <si>
    <t>1.0707.12501S0240</t>
  </si>
  <si>
    <t>1.0707.1250110240</t>
  </si>
  <si>
    <t>2.0401.1250220010</t>
  </si>
  <si>
    <t>2.0705.1240120010</t>
  </si>
  <si>
    <t>2.0702.1220120830</t>
  </si>
  <si>
    <t>2.0401.1250220010.244.226</t>
  </si>
  <si>
    <t>2.0705.1240120010.112.212</t>
  </si>
  <si>
    <t>2.0702.1220120830.244.226</t>
  </si>
  <si>
    <t>техобслуживание станции передачи радиосигнала на ПЧ</t>
  </si>
  <si>
    <t>по выплатам стимулирующего характера(в т.ч. доплата до МРОТ)</t>
  </si>
  <si>
    <t>Налоги, пошлины и сборы</t>
  </si>
  <si>
    <t xml:space="preserve">Штрафы за нарушение законодательства о налогах и сборах, законодательства о страховых взносах </t>
  </si>
  <si>
    <t xml:space="preserve">Штрафы за нарушение законодательства о закупках и нарушение условий контрактов (договоров) </t>
  </si>
  <si>
    <t>Другие экономические санкции</t>
  </si>
  <si>
    <t>Иные расходы</t>
  </si>
  <si>
    <t>уплату налогов, пошлины, сборов, других экономических санкций и иных расходов всего, из них:</t>
  </si>
  <si>
    <t>Налоги, пошлины и сборы, в том числе:</t>
  </si>
  <si>
    <t>1.0702.1220120020.291</t>
  </si>
  <si>
    <t>1.0702.1220120020.851.291</t>
  </si>
  <si>
    <t>1.0702.1220120020.853.292</t>
  </si>
  <si>
    <t>1.0702.1220120020.853.293</t>
  </si>
  <si>
    <t>1.0702.1220120020.853.295</t>
  </si>
  <si>
    <t>1.0702.1220120020.853.296</t>
  </si>
  <si>
    <t>Бюджет Максатихинского района Тверской области</t>
  </si>
  <si>
    <t>Финансовое управление администрации Максатихинского района Тверской области</t>
  </si>
  <si>
    <t>Управление образования администрации Максатихинского района Тверской области и Комитет по управлению имуществом и земельныи отношениям администрации Максатихинского района Тверской области</t>
  </si>
  <si>
    <t>00000000000000000131</t>
  </si>
  <si>
    <t>1.0702.1220110750.111.211</t>
  </si>
  <si>
    <t>1.0702.1220120020.111.211</t>
  </si>
  <si>
    <t>1.0702.1220110750.112.212</t>
  </si>
  <si>
    <t>1.0702.1220120020.112.212</t>
  </si>
  <si>
    <t>1.0702.1220110750.119.213</t>
  </si>
  <si>
    <t>1.0702.1220120020.119.213</t>
  </si>
  <si>
    <t>1.0702.1220110750.244.221</t>
  </si>
  <si>
    <t>1.0702.1220110750.244.226</t>
  </si>
  <si>
    <t>1.0702.1220110750.244.310</t>
  </si>
  <si>
    <t>1.0702.1220120020.244.223</t>
  </si>
  <si>
    <t>1.0702.1220120020.244.225</t>
  </si>
  <si>
    <t>1.0702.1220120020.244.226</t>
  </si>
  <si>
    <t>1.0702.1220119750.244.221</t>
  </si>
  <si>
    <t>1.0707.12501S0240.244.225</t>
  </si>
  <si>
    <t>Источник финансового обеспечения - бюджет Максатихинского района Тверской области, бюджет Тверской области</t>
  </si>
  <si>
    <t>Код видов расходов 851,852,853</t>
  </si>
  <si>
    <t>Источник финансового обеспечения - бюджет Максатихинского района Тверской области</t>
  </si>
  <si>
    <t>Код видов расходов 244</t>
  </si>
  <si>
    <t>реализация в пределах муниципального задания основных общеобразовательных
программ начального общего, основного общего, дополнительного образования
детей</t>
  </si>
  <si>
    <t xml:space="preserve"> реализация   федеральных   государственных   образовательных   стандартов   на
уровнях  дошкольного,   начального   общего,   основного   общего ,среднего(полного) общего образования  и   общеобразовательных программ</t>
  </si>
  <si>
    <t>реализация дополнительного образования в соответствии с образовательными
программами</t>
  </si>
  <si>
    <t>обеспечение как физического, так и эмоционально-нравственного благополучия
каждого обучающегося</t>
  </si>
  <si>
    <t>выявление и развитие способностей школьников, обеспечение непрерывности
системы образования</t>
  </si>
  <si>
    <t>разработка,   апробация,   внедрение   и  реализация  новых   образовательных
программ     и     педагогических     технологий,     обеспечивающих     высокую
эффективность обучения</t>
  </si>
  <si>
    <t>1.0702.1220120020.113.296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</si>
  <si>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</si>
  <si>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Код видов расходов 111,112,113,119</t>
  </si>
  <si>
    <t xml:space="preserve"> транспортные расходы (проезд учащихся)</t>
  </si>
  <si>
    <t>Источник финансового обеспечения- бюджет Максатихинского района Тверской области, бюджет Тверской области, средства от иной, приносящей доход деятельности</t>
  </si>
  <si>
    <t>1.0702.1220110200</t>
  </si>
  <si>
    <t>1.0702.1220110200.111.211</t>
  </si>
  <si>
    <t>1.0702.1220110200.119.213</t>
  </si>
  <si>
    <t>1.0702.1220120020.244.310</t>
  </si>
  <si>
    <t>1.0702.12201S0200</t>
  </si>
  <si>
    <t>1.0702.12201S0200.111.211</t>
  </si>
  <si>
    <t>1.0702.12201S0200.119.213</t>
  </si>
  <si>
    <t>2.0702.1220120030</t>
  </si>
  <si>
    <t>Субсидия на иные цели</t>
  </si>
  <si>
    <t>2.0702.1220120030.853.295</t>
  </si>
  <si>
    <t>2.0702.1220120030.244.225</t>
  </si>
  <si>
    <t>2.0702.1220120030.244.226</t>
  </si>
  <si>
    <t>Забелина Е.А.</t>
  </si>
  <si>
    <t>Исполнение судебных актов РФ и мировых соглашений по возмещению причиненного вреда</t>
  </si>
  <si>
    <t>2.0702.1220120830.244.223</t>
  </si>
  <si>
    <t>2.0702.1220120830.853.296</t>
  </si>
  <si>
    <t>2.0705.1240120010.244.226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</si>
  <si>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</si>
  <si>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</si>
  <si>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</si>
  <si>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2019 финансовый год (финансовый год и плановый период)</t>
  </si>
  <si>
    <t>ГОСУДАРСТВЕННОМУ (МУНИЦИПАЛЬНОМУ) УЧРЕЖДЕНИЮ НА 2019 Г.</t>
  </si>
  <si>
    <t>1.0702.1220120020.244.222</t>
  </si>
  <si>
    <t>Транспортные услуги</t>
  </si>
  <si>
    <t>1.0702.1220110750.244.346</t>
  </si>
  <si>
    <t>1.0702.1220120020.244.346</t>
  </si>
  <si>
    <t>1.0702.12201S9230.244.342</t>
  </si>
  <si>
    <t>1.0702.12201S0230.244.342</t>
  </si>
  <si>
    <t>4.0702.4219901000.244.342</t>
  </si>
  <si>
    <t>4.0702.4219901000.244.344</t>
  </si>
  <si>
    <t>4.0702.4219901000.244.346</t>
  </si>
  <si>
    <t>4.0702.4219991000.244.342</t>
  </si>
  <si>
    <t>4.0707.4320200000.244.342</t>
  </si>
  <si>
    <t>1.0702.1220110230.244.342</t>
  </si>
  <si>
    <t>1.0702.1220119230.244.342</t>
  </si>
  <si>
    <t>1.0702.1220129020.244.342</t>
  </si>
  <si>
    <t>1.0702.1220129020.244.223</t>
  </si>
  <si>
    <t>1.0702.1220120020.244.342</t>
  </si>
  <si>
    <t>1.0707.12501S0240.244.342</t>
  </si>
  <si>
    <t>1.0707.1250110240.244.342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</si>
  <si>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</si>
  <si>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</si>
  <si>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прочих оборотных запасов (материалов)</t>
  </si>
  <si>
    <t>Уплата прочих налогов, сборов</t>
  </si>
  <si>
    <t>1.0702.1220120020.852.291</t>
  </si>
  <si>
    <t>разовые поездки</t>
  </si>
  <si>
    <t>услуги связи</t>
  </si>
  <si>
    <t>измерение звукового давления</t>
  </si>
  <si>
    <t>разделка дров</t>
  </si>
  <si>
    <t>сангигобучение</t>
  </si>
  <si>
    <t>компенсация работникам расходов на медосмотр</t>
  </si>
  <si>
    <t>на  2021 г.</t>
  </si>
  <si>
    <t>на  2020 г.</t>
  </si>
  <si>
    <t>00000000000000000152</t>
  </si>
  <si>
    <t>Уплата иных платежей</t>
  </si>
  <si>
    <t>1.0702.1220120020.853.291</t>
  </si>
  <si>
    <t>1.4. Расчеты (обоснования) выплат  социальных пособий и компенсаций персоналу в денежной форме</t>
  </si>
  <si>
    <t>3 дня по б/л за счет средств работодателя</t>
  </si>
  <si>
    <t>1.5. Расчеты (обоснования) страховых взносов на обязательное</t>
  </si>
  <si>
    <t>1.0702.1220110750.111.266</t>
  </si>
  <si>
    <t>1.0702.1220120020.111.266</t>
  </si>
  <si>
    <t>1.0702.1220120020.112.226</t>
  </si>
  <si>
    <t>Медосмотр по договору (контракту)</t>
  </si>
  <si>
    <t>1.0702.1220120020.244.343</t>
  </si>
  <si>
    <t>Увеличение стоимости горюче-смазанных материалов</t>
  </si>
  <si>
    <t>Приобретение дров</t>
  </si>
  <si>
    <t>2.0702.1220120030.243.228</t>
  </si>
  <si>
    <t>Код видов расходов 243</t>
  </si>
  <si>
    <t>7. Расчет (обоснование) расходов на закупку товаров, работ, услуг в целях капитального ремонта государственного (муниципального) имущества</t>
  </si>
  <si>
    <t>проектно-сметная документация на ремонт спортзала и госэкспертиза</t>
  </si>
  <si>
    <t>___  апреля 2019 г.</t>
  </si>
  <si>
    <t>03 апреля 2019 г.</t>
  </si>
  <si>
    <t xml:space="preserve">                   на 03 апреля 2019 г.</t>
  </si>
  <si>
    <t>на  03 апреля 2019 г.</t>
  </si>
  <si>
    <t>на 03 апреля 2019 г.</t>
  </si>
  <si>
    <t xml:space="preserve">                                           ___ апреля 2019 г.</t>
  </si>
  <si>
    <t xml:space="preserve">                    от  03 апреля 2019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</si>
</sst>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6"/>
      <name val="Courier New"/>
      <family val="3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</font>
    <font>
      <sz val="1"/>
      <name val="Courier New"/>
      <family val="3"/>
    </font>
    <font>
      <sz val="10"/>
      <color indexed="56"/>
      <name val="Courier New"/>
      <family val="3"/>
    </font>
    <font>
      <u val="single"/>
      <sz val="10"/>
      <color indexed="36"/>
      <name val="Arial"/>
      <family val="2"/>
    </font>
    <font>
      <u val="single"/>
      <sz val="10"/>
      <name val="Courier New"/>
      <family val="3"/>
    </font>
    <font>
      <u val="single"/>
      <sz val="10"/>
      <name val="Arial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9"/>
      <name val="Courier New"/>
      <family val="3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shrinkToFit="1" readingOrder="1"/>
    </xf>
    <xf numFmtId="0" fontId="1" fillId="0" borderId="10" xfId="0" applyFont="1" applyBorder="1" applyAlignment="1">
      <alignment horizontal="left" wrapText="1" indent="4" shrinkToFit="1" readingOrder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7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indent="4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32" borderId="0" xfId="0" applyFill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3" fillId="0" borderId="10" xfId="42" applyBorder="1" applyAlignment="1" applyProtection="1">
      <alignment vertical="top" wrapText="1"/>
      <protection/>
    </xf>
    <xf numFmtId="0" fontId="6" fillId="0" borderId="0" xfId="0" applyFont="1" applyAlignment="1">
      <alignment horizontal="justify"/>
    </xf>
    <xf numFmtId="0" fontId="3" fillId="0" borderId="0" xfId="42" applyAlignment="1" applyProtection="1">
      <alignment horizontal="justify"/>
      <protection/>
    </xf>
    <xf numFmtId="0" fontId="11" fillId="0" borderId="0" xfId="0" applyFont="1" applyAlignment="1">
      <alignment horizontal="justify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3" fillId="0" borderId="15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8" fillId="32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34" borderId="0" xfId="0" applyFont="1" applyFill="1" applyAlignment="1">
      <alignment horizontal="right" wrapText="1"/>
    </xf>
    <xf numFmtId="0" fontId="1" fillId="0" borderId="10" xfId="0" applyFont="1" applyBorder="1" applyAlignment="1">
      <alignment horizontal="left" wrapText="1" indent="4" shrinkToFit="1"/>
    </xf>
    <xf numFmtId="3" fontId="1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15" fillId="34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ill="1" applyBorder="1" applyAlignment="1">
      <alignment/>
    </xf>
    <xf numFmtId="0" fontId="0" fillId="0" borderId="0" xfId="0" applyFont="1" applyAlignment="1">
      <alignment horizontal="justify"/>
    </xf>
    <xf numFmtId="0" fontId="8" fillId="35" borderId="10" xfId="0" applyFont="1" applyFill="1" applyBorder="1" applyAlignment="1">
      <alignment horizontal="left" vertical="top" wrapText="1" indent="4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 indent="4"/>
    </xf>
    <xf numFmtId="0" fontId="8" fillId="38" borderId="10" xfId="0" applyFont="1" applyFill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2" fillId="35" borderId="10" xfId="0" applyFont="1" applyFill="1" applyBorder="1" applyAlignment="1">
      <alignment horizontal="left" vertical="top" wrapText="1" indent="4"/>
    </xf>
    <xf numFmtId="0" fontId="22" fillId="37" borderId="10" xfId="0" applyFont="1" applyFill="1" applyBorder="1" applyAlignment="1">
      <alignment horizontal="left" vertical="top" wrapText="1" indent="4"/>
    </xf>
    <xf numFmtId="2" fontId="8" fillId="37" borderId="1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vertical="top" wrapText="1"/>
    </xf>
    <xf numFmtId="2" fontId="8" fillId="32" borderId="10" xfId="0" applyNumberFormat="1" applyFont="1" applyFill="1" applyBorder="1" applyAlignment="1">
      <alignment wrapText="1"/>
    </xf>
    <xf numFmtId="0" fontId="8" fillId="39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wrapText="1" indent="4" shrinkToFit="1" readingOrder="1"/>
    </xf>
    <xf numFmtId="0" fontId="1" fillId="0" borderId="12" xfId="0" applyFont="1" applyBorder="1" applyAlignment="1">
      <alignment horizontal="left" wrapText="1" indent="4" shrinkToFit="1" readingOrder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3" fillId="0" borderId="10" xfId="42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3" fillId="0" borderId="10" xfId="42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3" fillId="0" borderId="17" xfId="0" applyFont="1" applyBorder="1" applyAlignment="1">
      <alignment horizontal="left" vertical="top" wrapText="1" indent="4"/>
    </xf>
    <xf numFmtId="0" fontId="23" fillId="0" borderId="24" xfId="0" applyFont="1" applyBorder="1" applyAlignment="1">
      <alignment horizontal="left" vertical="top" wrapText="1" indent="4"/>
    </xf>
    <xf numFmtId="0" fontId="23" fillId="0" borderId="12" xfId="0" applyFont="1" applyBorder="1" applyAlignment="1">
      <alignment horizontal="left" vertical="top" wrapText="1" indent="4"/>
    </xf>
    <xf numFmtId="0" fontId="23" fillId="0" borderId="17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7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23" fillId="0" borderId="17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24" xfId="0" applyBorder="1" applyAlignment="1">
      <alignment horizontal="center" vertical="top" wrapText="1"/>
    </xf>
    <xf numFmtId="0" fontId="15" fillId="0" borderId="17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CD1DFA23961E23CD01ECJCH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CD1DFA23961E23CD01ECJCH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CD1DFA23961E23CD01ECJC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C88DCA0BC4A0E3ACBC179C7ECJDH" TargetMode="External" /><Relationship Id="rId2" Type="http://schemas.openxmlformats.org/officeDocument/2006/relationships/hyperlink" Target="consultantplus://offline/ref=AFF9BDDC76612EC8352A33BF3FADFA69A1ED89DEA2B44A0E3ACBC179C7ECJD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ECJDH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tabSelected="1" view="pageLayout" workbookViewId="0" topLeftCell="A1">
      <selection activeCell="A10" sqref="A10"/>
    </sheetView>
  </sheetViews>
  <sheetFormatPr defaultColWidth="9.140625" defaultRowHeight="12.75"/>
  <cols>
    <col min="1" max="1" width="56.140625" style="7" customWidth="1"/>
    <col min="2" max="2" width="71.421875" style="5" customWidth="1"/>
    <col min="3" max="5" width="9.140625" style="5" customWidth="1"/>
  </cols>
  <sheetData>
    <row r="1" ht="12.75" customHeight="1">
      <c r="B1" s="4" t="s">
        <v>266</v>
      </c>
    </row>
    <row r="2" ht="15.75" customHeight="1">
      <c r="B2" s="91" t="s">
        <v>278</v>
      </c>
    </row>
    <row r="3" ht="15.75" customHeight="1">
      <c r="B3" s="4"/>
    </row>
    <row r="4" ht="15.75" customHeight="1">
      <c r="B4" s="4" t="s">
        <v>279</v>
      </c>
    </row>
    <row r="5" ht="15.75" customHeight="1">
      <c r="B5" s="92" t="s">
        <v>280</v>
      </c>
    </row>
    <row r="6" ht="15.75" customHeight="1">
      <c r="B6" s="93" t="s">
        <v>463</v>
      </c>
    </row>
    <row r="7" ht="6" customHeight="1">
      <c r="A7" s="8"/>
    </row>
    <row r="8" spans="1:2" ht="31.5" customHeight="1">
      <c r="A8" s="157" t="s">
        <v>6</v>
      </c>
      <c r="B8" s="157"/>
    </row>
    <row r="9" ht="15.75">
      <c r="A9" s="6"/>
    </row>
    <row r="10" ht="15.75">
      <c r="A10" s="6" t="s">
        <v>464</v>
      </c>
    </row>
    <row r="11" ht="15.75">
      <c r="A11" s="6"/>
    </row>
    <row r="12" spans="1:2" ht="31.5">
      <c r="A12" s="10" t="s">
        <v>3</v>
      </c>
      <c r="B12" s="11" t="s">
        <v>267</v>
      </c>
    </row>
    <row r="13" spans="1:2" ht="31.5">
      <c r="A13" s="11" t="s">
        <v>4</v>
      </c>
      <c r="B13" s="29" t="s">
        <v>281</v>
      </c>
    </row>
    <row r="14" spans="1:2" ht="15.75">
      <c r="A14" s="160" t="s">
        <v>5</v>
      </c>
      <c r="B14" s="160"/>
    </row>
    <row r="15" spans="1:2" ht="22.5" customHeight="1">
      <c r="A15" s="10" t="s">
        <v>7</v>
      </c>
      <c r="B15" s="9" t="s">
        <v>268</v>
      </c>
    </row>
    <row r="16" spans="1:2" ht="15.75">
      <c r="A16" s="11" t="s">
        <v>8</v>
      </c>
      <c r="B16" s="76">
        <v>6932004690</v>
      </c>
    </row>
    <row r="17" spans="1:2" ht="31.5">
      <c r="A17" s="11" t="s">
        <v>9</v>
      </c>
      <c r="B17" s="76">
        <v>693201001</v>
      </c>
    </row>
    <row r="18" spans="1:2" ht="15.75">
      <c r="A18" s="11" t="s">
        <v>10</v>
      </c>
      <c r="B18" s="9" t="s">
        <v>269</v>
      </c>
    </row>
    <row r="19" ht="15.75">
      <c r="A19" s="6"/>
    </row>
    <row r="20" spans="1:2" ht="15.75">
      <c r="A20" s="158" t="s">
        <v>413</v>
      </c>
      <c r="B20" s="158"/>
    </row>
    <row r="21" ht="15.75">
      <c r="A21" s="6"/>
    </row>
    <row r="22" spans="1:2" ht="68.25" customHeight="1">
      <c r="A22" s="12" t="s">
        <v>11</v>
      </c>
      <c r="B22" s="9" t="s">
        <v>12</v>
      </c>
    </row>
    <row r="23" ht="17.25" customHeight="1">
      <c r="A23" s="6"/>
    </row>
    <row r="24" spans="1:2" ht="34.5" customHeight="1">
      <c r="A24" s="159" t="s">
        <v>0</v>
      </c>
      <c r="B24" s="159"/>
    </row>
    <row r="25" spans="1:2" ht="48" customHeight="1">
      <c r="A25" s="154" t="s">
        <v>382</v>
      </c>
      <c r="B25" s="155"/>
    </row>
    <row r="26" spans="1:2" ht="56.25" customHeight="1">
      <c r="A26" s="154" t="s">
        <v>383</v>
      </c>
      <c r="B26" s="155"/>
    </row>
    <row r="27" spans="1:2" ht="39.75" customHeight="1">
      <c r="A27" s="154" t="s">
        <v>384</v>
      </c>
      <c r="B27" s="155"/>
    </row>
    <row r="28" spans="1:2" ht="42.75" customHeight="1">
      <c r="A28" s="154" t="s">
        <v>385</v>
      </c>
      <c r="B28" s="155"/>
    </row>
    <row r="29" spans="1:2" ht="36.75" customHeight="1">
      <c r="A29" s="154" t="s">
        <v>386</v>
      </c>
      <c r="B29" s="155"/>
    </row>
    <row r="30" spans="1:2" ht="24.75" customHeight="1">
      <c r="A30" s="154" t="s">
        <v>282</v>
      </c>
      <c r="B30" s="155"/>
    </row>
    <row r="31" spans="1:2" ht="53.25" customHeight="1">
      <c r="A31" s="154" t="s">
        <v>387</v>
      </c>
      <c r="B31" s="155"/>
    </row>
    <row r="32" spans="1:2" ht="28.5" customHeight="1">
      <c r="A32" s="154" t="s">
        <v>283</v>
      </c>
      <c r="B32" s="155"/>
    </row>
    <row r="33" spans="1:2" ht="24" customHeight="1">
      <c r="A33" s="154" t="s">
        <v>284</v>
      </c>
      <c r="B33" s="155"/>
    </row>
    <row r="34" spans="1:2" ht="34.5" customHeight="1">
      <c r="A34" s="156" t="s">
        <v>13</v>
      </c>
      <c r="B34" s="156"/>
    </row>
    <row r="35" spans="1:2" ht="36.75" customHeight="1">
      <c r="A35" s="154" t="s">
        <v>285</v>
      </c>
      <c r="B35" s="155"/>
    </row>
    <row r="36" spans="1:2" ht="40.5" customHeight="1">
      <c r="A36" s="154" t="s">
        <v>286</v>
      </c>
      <c r="B36" s="155"/>
    </row>
    <row r="37" spans="1:2" ht="31.5" customHeight="1">
      <c r="A37" s="154" t="s">
        <v>287</v>
      </c>
      <c r="B37" s="155"/>
    </row>
    <row r="38" spans="1:2" ht="38.25" customHeight="1">
      <c r="A38" s="154" t="s">
        <v>288</v>
      </c>
      <c r="B38" s="155"/>
    </row>
    <row r="39" spans="1:2" ht="36.75" customHeight="1">
      <c r="A39" s="154" t="s">
        <v>289</v>
      </c>
      <c r="B39" s="155"/>
    </row>
    <row r="40" spans="1:2" ht="36.75" customHeight="1">
      <c r="A40" s="154" t="s">
        <v>290</v>
      </c>
      <c r="B40" s="155"/>
    </row>
    <row r="41" spans="1:2" ht="38.25" customHeight="1">
      <c r="A41" s="154" t="s">
        <v>291</v>
      </c>
      <c r="B41" s="155"/>
    </row>
    <row r="42" spans="1:2" ht="38.25" customHeight="1">
      <c r="A42" s="154" t="s">
        <v>292</v>
      </c>
      <c r="B42" s="155"/>
    </row>
    <row r="43" spans="1:2" ht="33.75" customHeight="1">
      <c r="A43" s="154" t="s">
        <v>293</v>
      </c>
      <c r="B43" s="155"/>
    </row>
    <row r="44" spans="1:2" ht="33" customHeight="1">
      <c r="A44" s="154" t="s">
        <v>294</v>
      </c>
      <c r="B44" s="155"/>
    </row>
    <row r="45" spans="1:2" ht="39.75" customHeight="1">
      <c r="A45" s="154" t="s">
        <v>295</v>
      </c>
      <c r="B45" s="155"/>
    </row>
    <row r="46" spans="1:2" ht="51" customHeight="1">
      <c r="A46" s="161" t="s">
        <v>14</v>
      </c>
      <c r="B46" s="161"/>
    </row>
    <row r="47" spans="1:2" ht="37.5" customHeight="1">
      <c r="A47" s="154" t="s">
        <v>296</v>
      </c>
      <c r="B47" s="155"/>
    </row>
    <row r="48" spans="1:2" ht="34.5" customHeight="1">
      <c r="A48" s="154" t="s">
        <v>297</v>
      </c>
      <c r="B48" s="155"/>
    </row>
    <row r="49" spans="1:2" ht="35.25" customHeight="1">
      <c r="A49" s="154" t="s">
        <v>298</v>
      </c>
      <c r="B49" s="155"/>
    </row>
    <row r="50" spans="1:2" ht="35.25" customHeight="1">
      <c r="A50" s="154" t="s">
        <v>299</v>
      </c>
      <c r="B50" s="155"/>
    </row>
    <row r="51" spans="1:2" ht="33.75" customHeight="1">
      <c r="A51" s="154" t="s">
        <v>300</v>
      </c>
      <c r="B51" s="155"/>
    </row>
    <row r="52" spans="1:2" ht="33.75" customHeight="1">
      <c r="A52" s="154" t="s">
        <v>301</v>
      </c>
      <c r="B52" s="155"/>
    </row>
    <row r="53" spans="1:2" ht="38.25" customHeight="1">
      <c r="A53" s="154" t="s">
        <v>302</v>
      </c>
      <c r="B53" s="155"/>
    </row>
    <row r="54" spans="1:2" ht="39.75" customHeight="1">
      <c r="A54" s="154" t="s">
        <v>303</v>
      </c>
      <c r="B54" s="155"/>
    </row>
    <row r="55" spans="1:2" ht="94.5">
      <c r="A55" s="13" t="s">
        <v>17</v>
      </c>
      <c r="B55" s="95">
        <v>266600</v>
      </c>
    </row>
    <row r="56" spans="1:2" ht="51" customHeight="1">
      <c r="A56" s="14" t="s">
        <v>15</v>
      </c>
      <c r="B56" s="94"/>
    </row>
    <row r="57" spans="1:2" ht="51" customHeight="1">
      <c r="A57" s="14" t="s">
        <v>16</v>
      </c>
      <c r="B57" s="94"/>
    </row>
    <row r="58" spans="1:2" ht="63">
      <c r="A58" s="15" t="s">
        <v>1</v>
      </c>
      <c r="B58" s="125">
        <v>237744.2</v>
      </c>
    </row>
    <row r="59" spans="1:2" ht="31.5">
      <c r="A59" s="15" t="s">
        <v>2</v>
      </c>
      <c r="B59" s="96"/>
    </row>
  </sheetData>
  <sheetProtection/>
  <mergeCells count="34">
    <mergeCell ref="A54:B54"/>
    <mergeCell ref="A50:B50"/>
    <mergeCell ref="A51:B51"/>
    <mergeCell ref="A52:B52"/>
    <mergeCell ref="A53:B53"/>
    <mergeCell ref="A46:B46"/>
    <mergeCell ref="A47:B47"/>
    <mergeCell ref="A48:B48"/>
    <mergeCell ref="A49:B49"/>
    <mergeCell ref="A39:B39"/>
    <mergeCell ref="A43:B43"/>
    <mergeCell ref="A44:B44"/>
    <mergeCell ref="A45:B45"/>
    <mergeCell ref="A42:B42"/>
    <mergeCell ref="A40:B40"/>
    <mergeCell ref="A41:B41"/>
    <mergeCell ref="A8:B8"/>
    <mergeCell ref="A20:B20"/>
    <mergeCell ref="A29:B29"/>
    <mergeCell ref="A24:B24"/>
    <mergeCell ref="A25:B25"/>
    <mergeCell ref="A27:B27"/>
    <mergeCell ref="A28:B28"/>
    <mergeCell ref="A14:B14"/>
    <mergeCell ref="A37:B37"/>
    <mergeCell ref="A38:B38"/>
    <mergeCell ref="A33:B33"/>
    <mergeCell ref="A32:B32"/>
    <mergeCell ref="A34:B34"/>
    <mergeCell ref="A26:B26"/>
    <mergeCell ref="A35:B35"/>
    <mergeCell ref="A36:B36"/>
    <mergeCell ref="A30:B30"/>
    <mergeCell ref="A31:B31"/>
  </mergeCells>
  <printOptions/>
  <pageMargins left="0.75" right="0.8145833333333333" top="0.5103125" bottom="0.531875" header="0.5" footer="0.5"/>
  <pageSetup fitToHeight="1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view="pageLayout" workbookViewId="0" topLeftCell="A2">
      <selection activeCell="B16" sqref="B16"/>
    </sheetView>
  </sheetViews>
  <sheetFormatPr defaultColWidth="9.140625" defaultRowHeight="12.75"/>
  <cols>
    <col min="1" max="1" width="9.140625" style="1" customWidth="1"/>
    <col min="2" max="2" width="91.57421875" style="1" customWidth="1"/>
    <col min="3" max="3" width="24.7109375" style="1" customWidth="1"/>
    <col min="4" max="16384" width="9.140625" style="1" customWidth="1"/>
  </cols>
  <sheetData>
    <row r="1" spans="1:3" ht="15.75">
      <c r="A1" s="164" t="s">
        <v>18</v>
      </c>
      <c r="B1" s="164"/>
      <c r="C1" s="164"/>
    </row>
    <row r="2" ht="15.75">
      <c r="A2" s="3"/>
    </row>
    <row r="3" spans="1:3" ht="15.75">
      <c r="A3" s="165" t="s">
        <v>19</v>
      </c>
      <c r="B3" s="165"/>
      <c r="C3" s="165"/>
    </row>
    <row r="4" spans="1:3" ht="15.75">
      <c r="A4" s="165" t="s">
        <v>465</v>
      </c>
      <c r="B4" s="165"/>
      <c r="C4" s="165"/>
    </row>
    <row r="5" spans="1:3" ht="15.75">
      <c r="A5" s="165"/>
      <c r="B5" s="165"/>
      <c r="C5" s="165"/>
    </row>
    <row r="6" ht="15.75">
      <c r="A6" s="3"/>
    </row>
    <row r="7" spans="1:3" ht="15.75">
      <c r="A7" s="19" t="s">
        <v>20</v>
      </c>
      <c r="B7" s="19" t="s">
        <v>21</v>
      </c>
      <c r="C7" s="19" t="s">
        <v>22</v>
      </c>
    </row>
    <row r="8" spans="1:3" ht="15.75">
      <c r="A8" s="19">
        <v>1</v>
      </c>
      <c r="B8" s="19">
        <v>2</v>
      </c>
      <c r="C8" s="19">
        <v>3</v>
      </c>
    </row>
    <row r="9" spans="1:3" ht="15.75">
      <c r="A9" s="20" t="s">
        <v>39</v>
      </c>
      <c r="B9" s="21" t="s">
        <v>23</v>
      </c>
      <c r="C9" s="19">
        <v>1016.8</v>
      </c>
    </row>
    <row r="10" spans="1:3" ht="15.75">
      <c r="A10" s="20"/>
      <c r="B10" s="22" t="s">
        <v>27</v>
      </c>
      <c r="C10" s="19">
        <v>266.6</v>
      </c>
    </row>
    <row r="11" spans="1:3" ht="15.75">
      <c r="A11" s="20"/>
      <c r="B11" s="23" t="s">
        <v>29</v>
      </c>
      <c r="C11" s="19">
        <v>95.1</v>
      </c>
    </row>
    <row r="12" spans="1:3" ht="15.75">
      <c r="A12" s="20"/>
      <c r="B12" s="24" t="s">
        <v>28</v>
      </c>
      <c r="C12" s="19">
        <v>237.8</v>
      </c>
    </row>
    <row r="13" spans="1:3" ht="15.75">
      <c r="A13" s="20"/>
      <c r="B13" s="23" t="s">
        <v>29</v>
      </c>
      <c r="C13" s="19"/>
    </row>
    <row r="14" spans="1:3" ht="15.75">
      <c r="A14" s="20" t="s">
        <v>40</v>
      </c>
      <c r="B14" s="21" t="s">
        <v>25</v>
      </c>
      <c r="C14" s="19">
        <f>C15+C19</f>
        <v>58.5</v>
      </c>
    </row>
    <row r="15" spans="1:3" ht="15.75">
      <c r="A15" s="20"/>
      <c r="B15" s="22" t="s">
        <v>30</v>
      </c>
      <c r="C15" s="19">
        <v>56.9</v>
      </c>
    </row>
    <row r="16" spans="1:3" ht="15.75">
      <c r="A16" s="20"/>
      <c r="B16" s="25" t="s">
        <v>31</v>
      </c>
      <c r="C16" s="19">
        <v>56.9</v>
      </c>
    </row>
    <row r="17" spans="1:3" ht="31.5">
      <c r="A17" s="20"/>
      <c r="B17" s="26" t="s">
        <v>32</v>
      </c>
      <c r="C17" s="19"/>
    </row>
    <row r="18" spans="1:3" ht="15.75">
      <c r="A18" s="20"/>
      <c r="B18" s="22" t="s">
        <v>33</v>
      </c>
      <c r="C18" s="19"/>
    </row>
    <row r="19" spans="1:3" ht="15.75">
      <c r="A19" s="20"/>
      <c r="B19" s="22" t="s">
        <v>34</v>
      </c>
      <c r="C19" s="19">
        <v>1.6</v>
      </c>
    </row>
    <row r="20" spans="1:3" ht="15.75">
      <c r="A20" s="20"/>
      <c r="B20" s="22" t="s">
        <v>35</v>
      </c>
      <c r="C20" s="19"/>
    </row>
    <row r="21" spans="1:3" ht="15.75">
      <c r="A21" s="20" t="s">
        <v>41</v>
      </c>
      <c r="B21" s="21" t="s">
        <v>26</v>
      </c>
      <c r="C21" s="19">
        <v>349.6</v>
      </c>
    </row>
    <row r="22" spans="1:3" ht="15.75">
      <c r="A22" s="20"/>
      <c r="B22" s="22" t="s">
        <v>36</v>
      </c>
      <c r="C22" s="19"/>
    </row>
    <row r="23" spans="1:3" ht="15.75">
      <c r="A23" s="20"/>
      <c r="B23" s="22" t="s">
        <v>37</v>
      </c>
      <c r="C23" s="19">
        <v>346.9</v>
      </c>
    </row>
    <row r="24" spans="1:3" ht="15.75">
      <c r="A24" s="162"/>
      <c r="B24" s="23" t="s">
        <v>38</v>
      </c>
      <c r="C24" s="163">
        <v>151.4</v>
      </c>
    </row>
    <row r="25" spans="1:3" ht="15.75">
      <c r="A25" s="162"/>
      <c r="B25" s="23"/>
      <c r="C25" s="163"/>
    </row>
    <row r="26" spans="1:3" ht="15.75">
      <c r="A26" s="17"/>
      <c r="B26" s="18"/>
      <c r="C26" s="18"/>
    </row>
    <row r="27" spans="1:3" ht="15.75">
      <c r="A27" s="17"/>
      <c r="B27" s="18"/>
      <c r="C27" s="18"/>
    </row>
    <row r="28" spans="1:3" ht="15.75">
      <c r="A28" s="17"/>
      <c r="B28" s="18"/>
      <c r="C28" s="18"/>
    </row>
    <row r="29" spans="1:3" ht="15.75">
      <c r="A29" s="18"/>
      <c r="B29" s="18"/>
      <c r="C29" s="18"/>
    </row>
    <row r="30" spans="1:3" ht="15.75">
      <c r="A30" s="18"/>
      <c r="B30" s="18"/>
      <c r="C30" s="18"/>
    </row>
    <row r="31" spans="1:3" ht="15.75">
      <c r="A31" s="18"/>
      <c r="B31" s="18"/>
      <c r="C31" s="18"/>
    </row>
    <row r="32" spans="1:3" ht="15.75">
      <c r="A32" s="18"/>
      <c r="B32" s="18"/>
      <c r="C32" s="18"/>
    </row>
    <row r="33" spans="1:3" ht="15.75">
      <c r="A33" s="18"/>
      <c r="B33" s="18"/>
      <c r="C33" s="18"/>
    </row>
    <row r="34" spans="1:3" ht="15.75">
      <c r="A34" s="18"/>
      <c r="B34" s="18"/>
      <c r="C34" s="18"/>
    </row>
    <row r="35" spans="1:3" ht="15.75">
      <c r="A35" s="18"/>
      <c r="B35" s="18"/>
      <c r="C35" s="18"/>
    </row>
    <row r="36" spans="1:3" ht="15.75">
      <c r="A36" s="18"/>
      <c r="B36" s="18"/>
      <c r="C36" s="18"/>
    </row>
    <row r="37" spans="1:3" ht="15.75">
      <c r="A37" s="18"/>
      <c r="B37" s="18"/>
      <c r="C37" s="18"/>
    </row>
    <row r="38" spans="1:3" ht="15.75">
      <c r="A38" s="18"/>
      <c r="B38" s="18"/>
      <c r="C38" s="18"/>
    </row>
    <row r="39" spans="1:3" ht="15.75">
      <c r="A39" s="18"/>
      <c r="B39" s="18"/>
      <c r="C39" s="18"/>
    </row>
    <row r="40" spans="1:3" ht="15.75">
      <c r="A40" s="18"/>
      <c r="B40" s="18"/>
      <c r="C40" s="18"/>
    </row>
  </sheetData>
  <sheetProtection/>
  <mergeCells count="6">
    <mergeCell ref="A24:A25"/>
    <mergeCell ref="C24:C25"/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view="pageLayout" zoomScale="80" zoomScalePageLayoutView="80" workbookViewId="0" topLeftCell="A23">
      <selection activeCell="C27" sqref="C27"/>
    </sheetView>
  </sheetViews>
  <sheetFormatPr defaultColWidth="9.140625" defaultRowHeight="12.75"/>
  <cols>
    <col min="1" max="1" width="46.140625" style="0" customWidth="1"/>
    <col min="3" max="3" width="31.140625" style="0" customWidth="1"/>
    <col min="4" max="4" width="14.28125" style="123" customWidth="1"/>
    <col min="5" max="5" width="19.421875" style="123" customWidth="1"/>
    <col min="6" max="6" width="16.7109375" style="0" customWidth="1"/>
    <col min="7" max="7" width="13.28125" style="0" customWidth="1"/>
    <col min="8" max="8" width="12.28125" style="0" customWidth="1"/>
  </cols>
  <sheetData>
    <row r="1" spans="1:9" ht="15.75">
      <c r="A1" s="164" t="s">
        <v>42</v>
      </c>
      <c r="B1" s="164"/>
      <c r="C1" s="164"/>
      <c r="D1" s="164"/>
      <c r="E1" s="164"/>
      <c r="F1" s="164"/>
      <c r="G1" s="164"/>
      <c r="H1" s="164"/>
      <c r="I1" s="164"/>
    </row>
    <row r="2" ht="15.75">
      <c r="A2" s="3"/>
    </row>
    <row r="3" spans="1:9" ht="15.75">
      <c r="A3" s="165" t="s">
        <v>43</v>
      </c>
      <c r="B3" s="165"/>
      <c r="C3" s="165"/>
      <c r="D3" s="165"/>
      <c r="E3" s="165"/>
      <c r="F3" s="165"/>
      <c r="G3" s="165"/>
      <c r="H3" s="165"/>
      <c r="I3" s="165"/>
    </row>
    <row r="4" spans="1:9" ht="15.75">
      <c r="A4" s="165" t="s">
        <v>44</v>
      </c>
      <c r="B4" s="165"/>
      <c r="C4" s="165"/>
      <c r="D4" s="165"/>
      <c r="E4" s="165"/>
      <c r="F4" s="165"/>
      <c r="G4" s="165"/>
      <c r="H4" s="165"/>
      <c r="I4" s="165"/>
    </row>
    <row r="5" spans="1:4" ht="15.75">
      <c r="A5" s="166" t="s">
        <v>466</v>
      </c>
      <c r="B5" s="166"/>
      <c r="C5" s="166"/>
      <c r="D5" s="166"/>
    </row>
    <row r="6" ht="15.75">
      <c r="A6" s="2"/>
    </row>
    <row r="7" spans="1:9" ht="15.75" customHeight="1">
      <c r="A7" s="163" t="s">
        <v>21</v>
      </c>
      <c r="B7" s="163" t="s">
        <v>45</v>
      </c>
      <c r="C7" s="163" t="s">
        <v>46</v>
      </c>
      <c r="D7" s="163" t="s">
        <v>47</v>
      </c>
      <c r="E7" s="163"/>
      <c r="F7" s="163"/>
      <c r="G7" s="163"/>
      <c r="H7" s="163"/>
      <c r="I7" s="163"/>
    </row>
    <row r="8" spans="1:9" ht="15.75">
      <c r="A8" s="163"/>
      <c r="B8" s="163"/>
      <c r="C8" s="163"/>
      <c r="D8" s="163" t="s">
        <v>48</v>
      </c>
      <c r="E8" s="163" t="s">
        <v>24</v>
      </c>
      <c r="F8" s="163"/>
      <c r="G8" s="163"/>
      <c r="H8" s="163"/>
      <c r="I8" s="163"/>
    </row>
    <row r="9" spans="1:9" ht="99.75" customHeight="1">
      <c r="A9" s="163"/>
      <c r="B9" s="163"/>
      <c r="C9" s="163"/>
      <c r="D9" s="163"/>
      <c r="E9" s="167" t="s">
        <v>49</v>
      </c>
      <c r="F9" s="169" t="s">
        <v>50</v>
      </c>
      <c r="G9" s="171" t="s">
        <v>51</v>
      </c>
      <c r="H9" s="171" t="s">
        <v>52</v>
      </c>
      <c r="I9" s="171"/>
    </row>
    <row r="10" spans="1:9" ht="28.5" customHeight="1">
      <c r="A10" s="163"/>
      <c r="B10" s="163"/>
      <c r="C10" s="163"/>
      <c r="D10" s="163"/>
      <c r="E10" s="168"/>
      <c r="F10" s="170"/>
      <c r="G10" s="170"/>
      <c r="H10" s="27" t="s">
        <v>48</v>
      </c>
      <c r="I10" s="27" t="s">
        <v>53</v>
      </c>
    </row>
    <row r="11" spans="1:9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5.75">
      <c r="A12" s="21" t="s">
        <v>74</v>
      </c>
      <c r="B12" s="30">
        <v>100</v>
      </c>
      <c r="C12" s="30" t="s">
        <v>54</v>
      </c>
      <c r="D12" s="77">
        <f>E12+F12+H12</f>
        <v>4733575</v>
      </c>
      <c r="E12" s="77">
        <f>SUM(E16:E25)</f>
        <v>4523075</v>
      </c>
      <c r="F12" s="77">
        <f>F28</f>
        <v>100500</v>
      </c>
      <c r="G12" s="77"/>
      <c r="H12" s="77">
        <f>H24+H25</f>
        <v>110000</v>
      </c>
      <c r="I12" s="31"/>
    </row>
    <row r="13" spans="1:9" s="36" customFormat="1" ht="15.75">
      <c r="A13" s="33" t="s">
        <v>55</v>
      </c>
      <c r="B13" s="34">
        <v>110</v>
      </c>
      <c r="C13" s="35"/>
      <c r="D13" s="35"/>
      <c r="E13" s="34"/>
      <c r="F13" s="34"/>
      <c r="G13" s="34"/>
      <c r="H13" s="35"/>
      <c r="I13" s="34"/>
    </row>
    <row r="14" spans="1:9" ht="15.75">
      <c r="A14" s="20"/>
      <c r="B14" s="29"/>
      <c r="C14" s="29"/>
      <c r="D14" s="29"/>
      <c r="E14" s="29"/>
      <c r="F14" s="29"/>
      <c r="G14" s="29"/>
      <c r="H14" s="29"/>
      <c r="I14" s="29"/>
    </row>
    <row r="15" spans="1:9" s="36" customFormat="1" ht="15.75">
      <c r="A15" s="33" t="s">
        <v>56</v>
      </c>
      <c r="B15" s="34">
        <v>120</v>
      </c>
      <c r="F15" s="34" t="s">
        <v>54</v>
      </c>
      <c r="G15" s="34" t="s">
        <v>54</v>
      </c>
      <c r="H15" s="35"/>
      <c r="I15" s="35"/>
    </row>
    <row r="16" spans="1:9" ht="15.75">
      <c r="A16" s="78" t="s">
        <v>333</v>
      </c>
      <c r="B16" s="28"/>
      <c r="C16" s="97" t="s">
        <v>363</v>
      </c>
      <c r="D16" s="126">
        <f aca="true" t="shared" si="0" ref="D16:D23">E16</f>
        <v>3213000</v>
      </c>
      <c r="E16" s="35">
        <v>3213000</v>
      </c>
      <c r="F16" s="34"/>
      <c r="G16" s="28"/>
      <c r="H16" s="29"/>
      <c r="I16" s="29"/>
    </row>
    <row r="17" spans="1:9" ht="15.75">
      <c r="A17" s="78" t="s">
        <v>393</v>
      </c>
      <c r="B17" s="28"/>
      <c r="C17" s="97" t="s">
        <v>363</v>
      </c>
      <c r="D17" s="126">
        <f t="shared" si="0"/>
        <v>0</v>
      </c>
      <c r="E17" s="35"/>
      <c r="F17" s="34"/>
      <c r="G17" s="28"/>
      <c r="H17" s="29"/>
      <c r="I17" s="29"/>
    </row>
    <row r="18" spans="1:9" ht="15.75">
      <c r="A18" s="78" t="s">
        <v>334</v>
      </c>
      <c r="B18" s="29"/>
      <c r="C18" s="97" t="s">
        <v>363</v>
      </c>
      <c r="D18" s="126">
        <f t="shared" si="0"/>
        <v>1229000</v>
      </c>
      <c r="E18" s="35">
        <v>1229000</v>
      </c>
      <c r="F18" s="35"/>
      <c r="G18" s="29"/>
      <c r="H18" s="29"/>
      <c r="I18" s="29"/>
    </row>
    <row r="19" spans="1:9" ht="15.75">
      <c r="A19" s="78" t="s">
        <v>397</v>
      </c>
      <c r="B19" s="29"/>
      <c r="C19" s="97" t="s">
        <v>363</v>
      </c>
      <c r="D19" s="126">
        <f t="shared" si="0"/>
        <v>0</v>
      </c>
      <c r="E19" s="35"/>
      <c r="F19" s="35"/>
      <c r="G19" s="29"/>
      <c r="H19" s="29"/>
      <c r="I19" s="29"/>
    </row>
    <row r="20" spans="1:9" s="36" customFormat="1" ht="15.75">
      <c r="A20" s="78" t="s">
        <v>335</v>
      </c>
      <c r="B20" s="29"/>
      <c r="C20" s="97" t="s">
        <v>363</v>
      </c>
      <c r="D20" s="126">
        <f t="shared" si="0"/>
        <v>28100</v>
      </c>
      <c r="E20" s="35">
        <v>28100</v>
      </c>
      <c r="F20" s="35"/>
      <c r="G20" s="29"/>
      <c r="H20" s="29"/>
      <c r="I20" s="29"/>
    </row>
    <row r="21" spans="1:9" s="36" customFormat="1" ht="15.75">
      <c r="A21" s="78" t="s">
        <v>336</v>
      </c>
      <c r="B21" s="29"/>
      <c r="C21" s="97" t="s">
        <v>363</v>
      </c>
      <c r="D21" s="126">
        <f t="shared" si="0"/>
        <v>28000</v>
      </c>
      <c r="E21" s="35">
        <v>28000</v>
      </c>
      <c r="F21" s="35"/>
      <c r="G21" s="29"/>
      <c r="H21" s="29"/>
      <c r="I21" s="29"/>
    </row>
    <row r="22" spans="1:9" s="36" customFormat="1" ht="15.75">
      <c r="A22" s="78" t="s">
        <v>337</v>
      </c>
      <c r="B22" s="29"/>
      <c r="C22" s="97" t="s">
        <v>363</v>
      </c>
      <c r="D22" s="126">
        <f t="shared" si="0"/>
        <v>3000</v>
      </c>
      <c r="E22" s="35">
        <v>3000</v>
      </c>
      <c r="F22" s="35"/>
      <c r="G22" s="29"/>
      <c r="H22" s="29"/>
      <c r="I22" s="29"/>
    </row>
    <row r="23" spans="1:9" s="36" customFormat="1" ht="15.75">
      <c r="A23" s="78" t="s">
        <v>338</v>
      </c>
      <c r="B23" s="29"/>
      <c r="C23" s="97" t="s">
        <v>363</v>
      </c>
      <c r="D23" s="126">
        <f t="shared" si="0"/>
        <v>21975</v>
      </c>
      <c r="E23" s="35">
        <v>21975</v>
      </c>
      <c r="F23" s="35"/>
      <c r="G23" s="29"/>
      <c r="H23" s="29"/>
      <c r="I23" s="29"/>
    </row>
    <row r="24" spans="1:9" s="36" customFormat="1" ht="15.75">
      <c r="A24" s="78" t="s">
        <v>270</v>
      </c>
      <c r="B24" s="29"/>
      <c r="C24" s="97" t="s">
        <v>363</v>
      </c>
      <c r="D24" s="126">
        <f>H24</f>
        <v>110000</v>
      </c>
      <c r="E24" s="35"/>
      <c r="F24" s="35"/>
      <c r="G24" s="29"/>
      <c r="H24" s="35">
        <v>110000</v>
      </c>
      <c r="I24" s="29"/>
    </row>
    <row r="25" spans="1:9" s="36" customFormat="1" ht="15.75">
      <c r="A25" s="78" t="s">
        <v>330</v>
      </c>
      <c r="B25" s="29"/>
      <c r="C25" s="97" t="s">
        <v>363</v>
      </c>
      <c r="D25" s="35">
        <f>H25</f>
        <v>0</v>
      </c>
      <c r="E25" s="35"/>
      <c r="F25" s="35"/>
      <c r="G25" s="29"/>
      <c r="H25" s="35"/>
      <c r="I25" s="29"/>
    </row>
    <row r="26" spans="1:9" s="36" customFormat="1" ht="25.5">
      <c r="A26" s="134" t="s">
        <v>57</v>
      </c>
      <c r="B26" s="34">
        <v>130</v>
      </c>
      <c r="D26" s="35"/>
      <c r="E26" s="34" t="s">
        <v>54</v>
      </c>
      <c r="F26" s="34" t="s">
        <v>54</v>
      </c>
      <c r="G26" s="34" t="s">
        <v>54</v>
      </c>
      <c r="H26" s="35"/>
      <c r="I26" s="34" t="s">
        <v>54</v>
      </c>
    </row>
    <row r="27" spans="1:9" s="36" customFormat="1" ht="51">
      <c r="A27" s="134" t="s">
        <v>58</v>
      </c>
      <c r="B27" s="34">
        <v>140</v>
      </c>
      <c r="C27" s="78"/>
      <c r="D27" s="35"/>
      <c r="E27" s="34" t="s">
        <v>54</v>
      </c>
      <c r="F27" s="34" t="s">
        <v>54</v>
      </c>
      <c r="G27" s="34" t="s">
        <v>54</v>
      </c>
      <c r="H27" s="35"/>
      <c r="I27" s="34" t="s">
        <v>54</v>
      </c>
    </row>
    <row r="28" spans="1:9" s="36" customFormat="1" ht="28.5" customHeight="1">
      <c r="A28" s="139" t="s">
        <v>59</v>
      </c>
      <c r="B28" s="113">
        <v>150</v>
      </c>
      <c r="C28" s="114"/>
      <c r="D28" s="115">
        <f>F28</f>
        <v>100500</v>
      </c>
      <c r="E28" s="113" t="s">
        <v>54</v>
      </c>
      <c r="F28" s="115">
        <f>SUM(F29:F32)</f>
        <v>100500</v>
      </c>
      <c r="G28" s="35"/>
      <c r="H28" s="34" t="s">
        <v>54</v>
      </c>
      <c r="I28" s="34" t="s">
        <v>54</v>
      </c>
    </row>
    <row r="29" spans="1:9" s="36" customFormat="1" ht="15.75">
      <c r="A29" s="78" t="s">
        <v>339</v>
      </c>
      <c r="B29" s="34"/>
      <c r="C29" s="97" t="s">
        <v>446</v>
      </c>
      <c r="D29" s="126">
        <f>F29</f>
        <v>15000</v>
      </c>
      <c r="E29" s="127"/>
      <c r="F29" s="35">
        <v>15000</v>
      </c>
      <c r="G29" s="35"/>
      <c r="H29" s="34"/>
      <c r="I29" s="34"/>
    </row>
    <row r="30" spans="1:9" s="36" customFormat="1" ht="15.75">
      <c r="A30" s="78" t="s">
        <v>340</v>
      </c>
      <c r="B30" s="34"/>
      <c r="C30" s="97" t="s">
        <v>446</v>
      </c>
      <c r="D30" s="126">
        <f>F30</f>
        <v>1000</v>
      </c>
      <c r="E30" s="127"/>
      <c r="F30" s="35">
        <v>1000</v>
      </c>
      <c r="G30" s="35"/>
      <c r="H30" s="34"/>
      <c r="I30" s="34"/>
    </row>
    <row r="31" spans="1:9" s="36" customFormat="1" ht="15.75">
      <c r="A31" s="78" t="s">
        <v>341</v>
      </c>
      <c r="B31" s="34"/>
      <c r="C31" s="97" t="s">
        <v>446</v>
      </c>
      <c r="D31" s="35">
        <f>F31</f>
        <v>0</v>
      </c>
      <c r="E31" s="34"/>
      <c r="F31" s="35"/>
      <c r="G31" s="35"/>
      <c r="H31" s="34"/>
      <c r="I31" s="34"/>
    </row>
    <row r="32" spans="1:9" s="36" customFormat="1" ht="15.75">
      <c r="A32" s="78" t="s">
        <v>400</v>
      </c>
      <c r="B32" s="34"/>
      <c r="C32" s="97" t="s">
        <v>446</v>
      </c>
      <c r="D32" s="35">
        <f>F32</f>
        <v>84500</v>
      </c>
      <c r="E32" s="34"/>
      <c r="F32" s="35">
        <v>84500</v>
      </c>
      <c r="G32" s="35"/>
      <c r="H32" s="34"/>
      <c r="I32" s="34"/>
    </row>
    <row r="33" spans="1:9" s="36" customFormat="1" ht="15.75">
      <c r="A33" s="33" t="s">
        <v>60</v>
      </c>
      <c r="B33" s="34">
        <v>160</v>
      </c>
      <c r="C33" s="78"/>
      <c r="D33" s="35"/>
      <c r="E33" s="34" t="s">
        <v>54</v>
      </c>
      <c r="F33" s="34" t="s">
        <v>54</v>
      </c>
      <c r="G33" s="34" t="s">
        <v>54</v>
      </c>
      <c r="H33" s="35"/>
      <c r="I33" s="35"/>
    </row>
    <row r="34" spans="1:9" ht="15.75">
      <c r="A34" s="33" t="s">
        <v>61</v>
      </c>
      <c r="B34" s="34">
        <v>180</v>
      </c>
      <c r="C34" s="78" t="s">
        <v>54</v>
      </c>
      <c r="D34" s="35"/>
      <c r="E34" s="34" t="s">
        <v>54</v>
      </c>
      <c r="F34" s="34" t="s">
        <v>54</v>
      </c>
      <c r="G34" s="34" t="s">
        <v>54</v>
      </c>
      <c r="H34" s="35"/>
      <c r="I34" s="34" t="s">
        <v>54</v>
      </c>
    </row>
    <row r="35" spans="1:9" s="36" customFormat="1" ht="15.75">
      <c r="A35" s="21" t="s">
        <v>71</v>
      </c>
      <c r="B35" s="30">
        <v>200</v>
      </c>
      <c r="C35" s="79" t="s">
        <v>54</v>
      </c>
      <c r="D35" s="77">
        <f>E35+F35+H35</f>
        <v>4743754.88</v>
      </c>
      <c r="E35" s="77">
        <f>E36+E53+E67</f>
        <v>4523998.78</v>
      </c>
      <c r="F35" s="77">
        <f>F36+F53+F67</f>
        <v>100500</v>
      </c>
      <c r="G35" s="77"/>
      <c r="H35" s="144">
        <f>H71</f>
        <v>119256.1</v>
      </c>
      <c r="I35" s="31"/>
    </row>
    <row r="36" spans="1:9" ht="15.75">
      <c r="A36" s="112" t="s">
        <v>72</v>
      </c>
      <c r="B36" s="113">
        <v>210</v>
      </c>
      <c r="C36" s="114"/>
      <c r="D36" s="115">
        <f>E36+F36</f>
        <v>3851500</v>
      </c>
      <c r="E36" s="115">
        <f>E37+E40+E43+E44+E47+E49+E46+E39+E48+E50+E42+E38+E41</f>
        <v>3851500</v>
      </c>
      <c r="F36" s="115">
        <f>F45</f>
        <v>0</v>
      </c>
      <c r="G36" s="35"/>
      <c r="H36" s="35"/>
      <c r="I36" s="35"/>
    </row>
    <row r="37" spans="1:9" ht="17.25" customHeight="1">
      <c r="A37" s="19" t="s">
        <v>260</v>
      </c>
      <c r="B37" s="34"/>
      <c r="C37" s="78" t="s">
        <v>364</v>
      </c>
      <c r="D37" s="126">
        <f aca="true" t="shared" si="1" ref="D37:D44">E37</f>
        <v>2398300</v>
      </c>
      <c r="E37" s="126">
        <v>2398300</v>
      </c>
      <c r="F37" s="35"/>
      <c r="G37" s="35"/>
      <c r="H37" s="35"/>
      <c r="I37" s="29"/>
    </row>
    <row r="38" spans="1:9" ht="17.25" customHeight="1">
      <c r="A38" s="19"/>
      <c r="B38" s="34"/>
      <c r="C38" s="78" t="s">
        <v>452</v>
      </c>
      <c r="D38" s="126">
        <f>E38</f>
        <v>4500</v>
      </c>
      <c r="E38" s="126">
        <v>4500</v>
      </c>
      <c r="F38" s="35"/>
      <c r="G38" s="35"/>
      <c r="H38" s="35"/>
      <c r="I38" s="29"/>
    </row>
    <row r="39" spans="1:9" ht="18" customHeight="1">
      <c r="A39" s="19"/>
      <c r="B39" s="34"/>
      <c r="C39" s="78" t="s">
        <v>394</v>
      </c>
      <c r="D39" s="126">
        <f t="shared" si="1"/>
        <v>0</v>
      </c>
      <c r="E39" s="126"/>
      <c r="F39" s="35"/>
      <c r="G39" s="35"/>
      <c r="H39" s="35"/>
      <c r="I39" s="29"/>
    </row>
    <row r="40" spans="1:9" ht="18" customHeight="1">
      <c r="A40" s="32"/>
      <c r="B40" s="28"/>
      <c r="C40" s="78" t="s">
        <v>365</v>
      </c>
      <c r="D40" s="126">
        <f t="shared" si="1"/>
        <v>546000</v>
      </c>
      <c r="E40" s="126">
        <v>546000</v>
      </c>
      <c r="F40" s="35"/>
      <c r="G40" s="35"/>
      <c r="H40" s="35"/>
      <c r="I40" s="29"/>
    </row>
    <row r="41" spans="1:9" ht="18" customHeight="1">
      <c r="A41" s="32"/>
      <c r="B41" s="28"/>
      <c r="C41" s="78" t="s">
        <v>453</v>
      </c>
      <c r="D41" s="126">
        <f>E41</f>
        <v>5000</v>
      </c>
      <c r="E41" s="126">
        <v>5000</v>
      </c>
      <c r="F41" s="35"/>
      <c r="G41" s="35"/>
      <c r="H41" s="35"/>
      <c r="I41" s="29"/>
    </row>
    <row r="42" spans="1:9" ht="18" customHeight="1">
      <c r="A42" s="32"/>
      <c r="B42" s="28"/>
      <c r="C42" s="78" t="s">
        <v>398</v>
      </c>
      <c r="D42" s="126">
        <f t="shared" si="1"/>
        <v>0</v>
      </c>
      <c r="E42" s="126"/>
      <c r="F42" s="35"/>
      <c r="G42" s="35"/>
      <c r="H42" s="35"/>
      <c r="I42" s="29"/>
    </row>
    <row r="43" spans="1:9" ht="27" customHeight="1">
      <c r="A43" s="27" t="s">
        <v>261</v>
      </c>
      <c r="B43" s="34"/>
      <c r="C43" s="78" t="s">
        <v>366</v>
      </c>
      <c r="D43" s="126">
        <f t="shared" si="1"/>
        <v>0</v>
      </c>
      <c r="E43" s="126"/>
      <c r="F43" s="35"/>
      <c r="G43" s="35"/>
      <c r="H43" s="35"/>
      <c r="I43" s="29"/>
    </row>
    <row r="44" spans="1:9" ht="19.5" customHeight="1">
      <c r="A44" s="19"/>
      <c r="B44" s="34"/>
      <c r="C44" s="78" t="s">
        <v>454</v>
      </c>
      <c r="D44" s="126">
        <f t="shared" si="1"/>
        <v>15000</v>
      </c>
      <c r="E44" s="126">
        <v>15000</v>
      </c>
      <c r="F44" s="35"/>
      <c r="G44" s="35"/>
      <c r="H44" s="35"/>
      <c r="I44" s="29"/>
    </row>
    <row r="45" spans="1:9" ht="17.25" customHeight="1">
      <c r="A45" s="32"/>
      <c r="B45" s="28"/>
      <c r="C45" s="80" t="s">
        <v>343</v>
      </c>
      <c r="D45" s="126">
        <f>F45</f>
        <v>0</v>
      </c>
      <c r="E45" s="126"/>
      <c r="F45" s="35"/>
      <c r="G45" s="35"/>
      <c r="H45" s="35"/>
      <c r="I45" s="29"/>
    </row>
    <row r="46" spans="1:9" ht="51" customHeight="1">
      <c r="A46" s="27" t="s">
        <v>389</v>
      </c>
      <c r="B46" s="34"/>
      <c r="C46" s="78" t="s">
        <v>388</v>
      </c>
      <c r="D46" s="126">
        <f>E46</f>
        <v>0</v>
      </c>
      <c r="E46" s="126"/>
      <c r="F46" s="35"/>
      <c r="G46" s="35"/>
      <c r="H46" s="35"/>
      <c r="I46" s="29"/>
    </row>
    <row r="47" spans="1:9" s="36" customFormat="1" ht="38.25" customHeight="1">
      <c r="A47" s="27" t="s">
        <v>262</v>
      </c>
      <c r="B47" s="34"/>
      <c r="C47" s="78" t="s">
        <v>368</v>
      </c>
      <c r="D47" s="126">
        <f>E47</f>
        <v>722200</v>
      </c>
      <c r="E47" s="126">
        <v>722200</v>
      </c>
      <c r="F47" s="35"/>
      <c r="G47" s="35"/>
      <c r="H47" s="35"/>
      <c r="I47" s="29"/>
    </row>
    <row r="48" spans="1:9" s="36" customFormat="1" ht="17.25" customHeight="1">
      <c r="A48" s="27"/>
      <c r="B48" s="34"/>
      <c r="C48" s="78" t="s">
        <v>395</v>
      </c>
      <c r="D48" s="126">
        <f>E48</f>
        <v>0</v>
      </c>
      <c r="E48" s="126"/>
      <c r="F48" s="35"/>
      <c r="G48" s="35"/>
      <c r="H48" s="35"/>
      <c r="I48" s="29"/>
    </row>
    <row r="49" spans="1:9" ht="18" customHeight="1">
      <c r="A49" s="20"/>
      <c r="B49" s="29"/>
      <c r="C49" s="78" t="s">
        <v>369</v>
      </c>
      <c r="D49" s="126">
        <f>E49</f>
        <v>160500</v>
      </c>
      <c r="E49" s="126">
        <v>160500</v>
      </c>
      <c r="F49" s="35"/>
      <c r="G49" s="35"/>
      <c r="H49" s="35"/>
      <c r="I49" s="29"/>
    </row>
    <row r="50" spans="1:9" ht="18" customHeight="1">
      <c r="A50" s="20"/>
      <c r="B50" s="29"/>
      <c r="C50" s="78" t="s">
        <v>399</v>
      </c>
      <c r="D50" s="126">
        <f>E50</f>
        <v>0</v>
      </c>
      <c r="E50" s="126"/>
      <c r="F50" s="35"/>
      <c r="G50" s="35"/>
      <c r="H50" s="35"/>
      <c r="I50" s="29"/>
    </row>
    <row r="51" spans="1:9" ht="25.5">
      <c r="A51" s="134" t="s">
        <v>70</v>
      </c>
      <c r="B51" s="34">
        <v>220</v>
      </c>
      <c r="C51" s="78"/>
      <c r="D51" s="35"/>
      <c r="E51" s="35"/>
      <c r="F51" s="35"/>
      <c r="G51" s="35"/>
      <c r="H51" s="35"/>
      <c r="I51" s="35"/>
    </row>
    <row r="52" spans="1:9" s="36" customFormat="1" ht="11.25" customHeight="1">
      <c r="A52" s="32"/>
      <c r="B52" s="28"/>
      <c r="C52" s="78"/>
      <c r="D52" s="35"/>
      <c r="E52" s="35"/>
      <c r="F52" s="35"/>
      <c r="G52" s="35"/>
      <c r="H52" s="35"/>
      <c r="I52" s="29"/>
    </row>
    <row r="53" spans="1:9" ht="38.25">
      <c r="A53" s="139" t="s">
        <v>352</v>
      </c>
      <c r="B53" s="113">
        <v>230</v>
      </c>
      <c r="C53" s="114"/>
      <c r="D53" s="115">
        <f>E53+F53</f>
        <v>8000</v>
      </c>
      <c r="E53" s="115">
        <f>E54+E59+E60+E61+E63+E62+E58</f>
        <v>8000</v>
      </c>
      <c r="F53" s="115">
        <f>F54+F59+F60+F61+F63+F57</f>
        <v>0</v>
      </c>
      <c r="G53" s="35"/>
      <c r="H53" s="35"/>
      <c r="I53" s="35"/>
    </row>
    <row r="54" spans="1:9" ht="15.75">
      <c r="A54" s="137" t="s">
        <v>353</v>
      </c>
      <c r="B54" s="131"/>
      <c r="C54" s="132" t="s">
        <v>354</v>
      </c>
      <c r="D54" s="135">
        <f>E54</f>
        <v>3000</v>
      </c>
      <c r="E54" s="135">
        <f>E55+E56</f>
        <v>3000</v>
      </c>
      <c r="F54" s="35"/>
      <c r="G54" s="35"/>
      <c r="H54" s="35"/>
      <c r="I54" s="35"/>
    </row>
    <row r="55" spans="1:9" ht="26.25" customHeight="1">
      <c r="A55" s="138" t="s">
        <v>264</v>
      </c>
      <c r="B55" s="28"/>
      <c r="C55" s="133" t="s">
        <v>355</v>
      </c>
      <c r="D55" s="35">
        <f aca="true" t="shared" si="2" ref="D55:D63">E55</f>
        <v>3000</v>
      </c>
      <c r="E55" s="35">
        <v>3000</v>
      </c>
      <c r="F55" s="35"/>
      <c r="G55" s="35"/>
      <c r="H55" s="35"/>
      <c r="I55" s="29"/>
    </row>
    <row r="56" spans="1:9" ht="17.25" customHeight="1">
      <c r="A56" s="146" t="s">
        <v>436</v>
      </c>
      <c r="B56" s="28"/>
      <c r="C56" s="133" t="s">
        <v>437</v>
      </c>
      <c r="D56" s="35">
        <f t="shared" si="2"/>
        <v>0</v>
      </c>
      <c r="E56" s="35"/>
      <c r="F56" s="35"/>
      <c r="G56" s="35"/>
      <c r="H56" s="35"/>
      <c r="I56" s="29"/>
    </row>
    <row r="57" spans="1:9" ht="17.25" customHeight="1" hidden="1">
      <c r="A57" s="138"/>
      <c r="B57" s="34"/>
      <c r="C57" s="78"/>
      <c r="D57" s="35">
        <f>F57</f>
        <v>0</v>
      </c>
      <c r="E57" s="35"/>
      <c r="F57" s="35"/>
      <c r="G57" s="35"/>
      <c r="H57" s="35"/>
      <c r="I57" s="29"/>
    </row>
    <row r="58" spans="1:9" ht="17.25" customHeight="1">
      <c r="A58" s="138" t="s">
        <v>447</v>
      </c>
      <c r="B58" s="34"/>
      <c r="C58" s="78" t="s">
        <v>448</v>
      </c>
      <c r="D58" s="35">
        <f>E58</f>
        <v>5000</v>
      </c>
      <c r="E58" s="35">
        <v>5000</v>
      </c>
      <c r="F58" s="35"/>
      <c r="G58" s="35"/>
      <c r="H58" s="35"/>
      <c r="I58" s="29"/>
    </row>
    <row r="59" spans="1:9" ht="24.75" customHeight="1">
      <c r="A59" s="138" t="s">
        <v>348</v>
      </c>
      <c r="B59" s="28"/>
      <c r="C59" s="78" t="s">
        <v>356</v>
      </c>
      <c r="D59" s="35">
        <f t="shared" si="2"/>
        <v>0</v>
      </c>
      <c r="E59" s="35"/>
      <c r="F59" s="35"/>
      <c r="G59" s="35"/>
      <c r="H59" s="35"/>
      <c r="I59" s="29"/>
    </row>
    <row r="60" spans="1:9" ht="24" customHeight="1">
      <c r="A60" s="138" t="s">
        <v>349</v>
      </c>
      <c r="B60" s="28"/>
      <c r="C60" s="78" t="s">
        <v>357</v>
      </c>
      <c r="D60" s="35">
        <f t="shared" si="2"/>
        <v>0</v>
      </c>
      <c r="E60" s="35"/>
      <c r="F60" s="35"/>
      <c r="G60" s="35"/>
      <c r="H60" s="35"/>
      <c r="I60" s="29"/>
    </row>
    <row r="61" spans="1:9" s="36" customFormat="1" ht="18.75" customHeight="1">
      <c r="A61" s="138" t="s">
        <v>350</v>
      </c>
      <c r="B61" s="28"/>
      <c r="C61" s="78" t="s">
        <v>402</v>
      </c>
      <c r="D61" s="35">
        <f>F61</f>
        <v>0</v>
      </c>
      <c r="E61" s="35"/>
      <c r="F61" s="35"/>
      <c r="G61" s="35"/>
      <c r="H61" s="35"/>
      <c r="I61" s="29"/>
    </row>
    <row r="62" spans="1:9" s="36" customFormat="1" ht="18" customHeight="1">
      <c r="A62" s="138" t="s">
        <v>350</v>
      </c>
      <c r="B62" s="28"/>
      <c r="C62" s="78" t="s">
        <v>358</v>
      </c>
      <c r="D62" s="35">
        <f t="shared" si="2"/>
        <v>0</v>
      </c>
      <c r="E62" s="35">
        <v>0</v>
      </c>
      <c r="F62" s="35"/>
      <c r="G62" s="35"/>
      <c r="H62" s="35"/>
      <c r="I62" s="29"/>
    </row>
    <row r="63" spans="1:9" ht="26.25" customHeight="1">
      <c r="A63" s="138" t="s">
        <v>406</v>
      </c>
      <c r="B63" s="34"/>
      <c r="C63" s="78" t="s">
        <v>359</v>
      </c>
      <c r="D63" s="35">
        <f t="shared" si="2"/>
        <v>0</v>
      </c>
      <c r="E63" s="35">
        <v>0</v>
      </c>
      <c r="F63" s="35"/>
      <c r="G63" s="35"/>
      <c r="H63" s="35"/>
      <c r="I63" s="29"/>
    </row>
    <row r="64" spans="1:9" ht="20.25" customHeight="1">
      <c r="A64" s="134" t="s">
        <v>73</v>
      </c>
      <c r="B64" s="34">
        <v>240</v>
      </c>
      <c r="C64" s="78"/>
      <c r="D64" s="35"/>
      <c r="E64" s="35"/>
      <c r="F64" s="35"/>
      <c r="G64" s="35"/>
      <c r="H64" s="35"/>
      <c r="I64" s="35"/>
    </row>
    <row r="65" spans="1:9" ht="25.5">
      <c r="A65" s="134" t="s">
        <v>62</v>
      </c>
      <c r="B65" s="34">
        <v>250</v>
      </c>
      <c r="C65" s="78"/>
      <c r="D65" s="35"/>
      <c r="E65" s="35"/>
      <c r="F65" s="35"/>
      <c r="G65" s="35"/>
      <c r="H65" s="35"/>
      <c r="I65" s="35"/>
    </row>
    <row r="66" spans="1:9" s="36" customFormat="1" ht="10.5" customHeight="1">
      <c r="A66" s="138"/>
      <c r="B66" s="28"/>
      <c r="C66" s="78"/>
      <c r="D66" s="35"/>
      <c r="E66" s="35"/>
      <c r="F66" s="35"/>
      <c r="G66" s="35"/>
      <c r="H66" s="35"/>
      <c r="I66" s="29"/>
    </row>
    <row r="67" spans="1:9" s="36" customFormat="1" ht="25.5">
      <c r="A67" s="140" t="s">
        <v>63</v>
      </c>
      <c r="B67" s="120">
        <v>260</v>
      </c>
      <c r="C67" s="121"/>
      <c r="D67" s="122">
        <f>D69+D71</f>
        <v>884254.88</v>
      </c>
      <c r="E67" s="122">
        <f>E69+E71</f>
        <v>664498.78</v>
      </c>
      <c r="F67" s="122">
        <f>F69+F71</f>
        <v>100500</v>
      </c>
      <c r="G67" s="122">
        <f>G69+G71</f>
        <v>0</v>
      </c>
      <c r="H67" s="141">
        <f>H69+H71</f>
        <v>119256.1</v>
      </c>
      <c r="I67" s="35"/>
    </row>
    <row r="68" spans="1:9" s="36" customFormat="1" ht="9" customHeight="1">
      <c r="A68" s="134"/>
      <c r="B68" s="34"/>
      <c r="C68" s="78"/>
      <c r="D68" s="35"/>
      <c r="E68" s="35"/>
      <c r="F68" s="35"/>
      <c r="G68" s="35"/>
      <c r="H68" s="142"/>
      <c r="I68" s="35"/>
    </row>
    <row r="69" spans="1:9" ht="47.25">
      <c r="A69" s="19" t="s">
        <v>265</v>
      </c>
      <c r="B69" s="34">
        <v>261</v>
      </c>
      <c r="C69" s="78" t="s">
        <v>459</v>
      </c>
      <c r="D69" s="35">
        <f>F69</f>
        <v>84500</v>
      </c>
      <c r="E69" s="35"/>
      <c r="F69" s="35">
        <v>84500</v>
      </c>
      <c r="G69" s="35"/>
      <c r="H69" s="142"/>
      <c r="I69" s="35"/>
    </row>
    <row r="70" spans="1:9" ht="15.75">
      <c r="A70" s="33"/>
      <c r="B70" s="34"/>
      <c r="C70" s="78" t="s">
        <v>54</v>
      </c>
      <c r="D70" s="35"/>
      <c r="E70" s="35"/>
      <c r="F70" s="35"/>
      <c r="G70" s="35"/>
      <c r="H70" s="142"/>
      <c r="I70" s="35"/>
    </row>
    <row r="71" spans="1:9" s="37" customFormat="1" ht="47.25">
      <c r="A71" s="119" t="s">
        <v>263</v>
      </c>
      <c r="B71" s="120">
        <v>262</v>
      </c>
      <c r="C71" s="121"/>
      <c r="D71" s="122">
        <f>E71+F71+H71</f>
        <v>799754.88</v>
      </c>
      <c r="E71" s="122">
        <f>E72+E77+E88+E95+E92+E98+E94+E87+E89+E90+E91+E93+E86</f>
        <v>664498.78</v>
      </c>
      <c r="F71" s="122">
        <f>F99+F103+F100+F101+F102+F104</f>
        <v>16000</v>
      </c>
      <c r="G71" s="122"/>
      <c r="H71" s="141">
        <f>H105+H109+H110</f>
        <v>119256.1</v>
      </c>
      <c r="I71" s="35"/>
    </row>
    <row r="72" spans="1:9" ht="15.75">
      <c r="A72" s="20"/>
      <c r="B72" s="29"/>
      <c r="C72" s="83" t="s">
        <v>333</v>
      </c>
      <c r="D72" s="84">
        <f aca="true" t="shared" si="3" ref="D72:D97">E72</f>
        <v>88000</v>
      </c>
      <c r="E72" s="84">
        <f>E73+E74+E75+E76</f>
        <v>88000</v>
      </c>
      <c r="F72" s="84"/>
      <c r="G72" s="84"/>
      <c r="H72" s="84"/>
      <c r="I72" s="85"/>
    </row>
    <row r="73" spans="1:9" ht="18.75" customHeight="1">
      <c r="A73" s="81" t="s">
        <v>273</v>
      </c>
      <c r="B73" s="34"/>
      <c r="C73" s="78" t="s">
        <v>370</v>
      </c>
      <c r="D73" s="126">
        <f t="shared" si="3"/>
        <v>10000</v>
      </c>
      <c r="E73" s="126">
        <v>10000</v>
      </c>
      <c r="F73" s="35"/>
      <c r="G73" s="35"/>
      <c r="H73" s="35"/>
      <c r="I73" s="29"/>
    </row>
    <row r="74" spans="1:9" ht="18.75" customHeight="1">
      <c r="A74" s="81" t="s">
        <v>274</v>
      </c>
      <c r="B74" s="88"/>
      <c r="C74" s="78" t="s">
        <v>371</v>
      </c>
      <c r="D74" s="128">
        <f t="shared" si="3"/>
        <v>25000</v>
      </c>
      <c r="E74" s="128">
        <v>25000</v>
      </c>
      <c r="F74" s="35"/>
      <c r="G74" s="35"/>
      <c r="H74" s="35"/>
      <c r="I74" s="29"/>
    </row>
    <row r="75" spans="1:9" ht="19.5" customHeight="1">
      <c r="A75" s="81" t="s">
        <v>275</v>
      </c>
      <c r="B75" s="88"/>
      <c r="C75" s="78" t="s">
        <v>372</v>
      </c>
      <c r="D75" s="128">
        <f t="shared" si="3"/>
        <v>50000</v>
      </c>
      <c r="E75" s="128">
        <v>50000</v>
      </c>
      <c r="F75" s="35"/>
      <c r="G75" s="35"/>
      <c r="H75" s="35"/>
      <c r="I75" s="29"/>
    </row>
    <row r="76" spans="1:9" ht="30.75" customHeight="1">
      <c r="A76" s="81" t="s">
        <v>435</v>
      </c>
      <c r="B76" s="88"/>
      <c r="C76" s="78" t="s">
        <v>417</v>
      </c>
      <c r="D76" s="128">
        <f t="shared" si="3"/>
        <v>3000</v>
      </c>
      <c r="E76" s="126">
        <v>3000</v>
      </c>
      <c r="F76" s="35"/>
      <c r="G76" s="35"/>
      <c r="H76" s="35"/>
      <c r="I76" s="29"/>
    </row>
    <row r="77" spans="1:9" ht="15.75">
      <c r="A77" s="20"/>
      <c r="B77" s="20"/>
      <c r="C77" s="83" t="s">
        <v>334</v>
      </c>
      <c r="D77" s="86">
        <f t="shared" si="3"/>
        <v>494500</v>
      </c>
      <c r="E77" s="86">
        <f>SUM(E78:E85)</f>
        <v>494500</v>
      </c>
      <c r="F77" s="86"/>
      <c r="G77" s="86"/>
      <c r="H77" s="86"/>
      <c r="I77" s="87"/>
    </row>
    <row r="78" spans="1:9" ht="18" customHeight="1">
      <c r="A78" s="81" t="s">
        <v>416</v>
      </c>
      <c r="B78" s="88"/>
      <c r="C78" s="116" t="s">
        <v>415</v>
      </c>
      <c r="D78" s="117">
        <f>E78</f>
        <v>20000</v>
      </c>
      <c r="E78" s="117">
        <v>20000</v>
      </c>
      <c r="F78" s="117"/>
      <c r="G78" s="117"/>
      <c r="H78" s="117"/>
      <c r="I78" s="118"/>
    </row>
    <row r="79" spans="1:9" ht="19.5" customHeight="1">
      <c r="A79" s="81" t="s">
        <v>276</v>
      </c>
      <c r="B79" s="88"/>
      <c r="C79" s="116" t="s">
        <v>373</v>
      </c>
      <c r="D79" s="128">
        <f t="shared" si="3"/>
        <v>121000</v>
      </c>
      <c r="E79" s="117">
        <v>121000</v>
      </c>
      <c r="F79" s="117"/>
      <c r="G79" s="117"/>
      <c r="H79" s="117"/>
      <c r="I79" s="118"/>
    </row>
    <row r="80" spans="1:9" ht="18.75" customHeight="1">
      <c r="A80" s="81" t="s">
        <v>277</v>
      </c>
      <c r="B80" s="88"/>
      <c r="C80" s="116" t="s">
        <v>374</v>
      </c>
      <c r="D80" s="128">
        <f t="shared" si="3"/>
        <v>34500</v>
      </c>
      <c r="E80" s="117">
        <v>34500</v>
      </c>
      <c r="F80" s="117"/>
      <c r="G80" s="117"/>
      <c r="H80" s="117"/>
      <c r="I80" s="118"/>
    </row>
    <row r="81" spans="1:9" ht="18.75" customHeight="1">
      <c r="A81" s="81" t="s">
        <v>274</v>
      </c>
      <c r="B81" s="88"/>
      <c r="C81" s="116" t="s">
        <v>375</v>
      </c>
      <c r="D81" s="128">
        <f t="shared" si="3"/>
        <v>78000</v>
      </c>
      <c r="E81" s="117">
        <v>78000</v>
      </c>
      <c r="F81" s="117"/>
      <c r="G81" s="117"/>
      <c r="H81" s="117"/>
      <c r="I81" s="118"/>
    </row>
    <row r="82" spans="1:9" ht="19.5" customHeight="1">
      <c r="A82" s="81" t="s">
        <v>275</v>
      </c>
      <c r="B82" s="88"/>
      <c r="C82" s="116" t="s">
        <v>396</v>
      </c>
      <c r="D82" s="128">
        <f t="shared" si="3"/>
        <v>2370</v>
      </c>
      <c r="E82" s="117">
        <v>2370</v>
      </c>
      <c r="F82" s="117"/>
      <c r="G82" s="117"/>
      <c r="H82" s="117"/>
      <c r="I82" s="118"/>
    </row>
    <row r="83" spans="1:9" ht="19.5" customHeight="1">
      <c r="A83" s="81" t="s">
        <v>433</v>
      </c>
      <c r="B83" s="88"/>
      <c r="C83" s="116" t="s">
        <v>430</v>
      </c>
      <c r="D83" s="128">
        <f t="shared" si="3"/>
        <v>7630</v>
      </c>
      <c r="E83" s="117">
        <v>7630</v>
      </c>
      <c r="F83" s="117"/>
      <c r="G83" s="117"/>
      <c r="H83" s="117"/>
      <c r="I83" s="118"/>
    </row>
    <row r="84" spans="1:9" ht="33.75" customHeight="1">
      <c r="A84" s="81" t="s">
        <v>457</v>
      </c>
      <c r="B84" s="88"/>
      <c r="C84" s="116" t="s">
        <v>456</v>
      </c>
      <c r="D84" s="128">
        <f>E84</f>
        <v>158000</v>
      </c>
      <c r="E84" s="117">
        <v>158000</v>
      </c>
      <c r="F84" s="117"/>
      <c r="G84" s="117"/>
      <c r="H84" s="117"/>
      <c r="I84" s="118"/>
    </row>
    <row r="85" spans="1:9" ht="31.5" customHeight="1">
      <c r="A85" s="81" t="s">
        <v>435</v>
      </c>
      <c r="B85" s="88"/>
      <c r="C85" s="116" t="s">
        <v>418</v>
      </c>
      <c r="D85" s="128">
        <f t="shared" si="3"/>
        <v>73000</v>
      </c>
      <c r="E85" s="81">
        <v>73000</v>
      </c>
      <c r="F85" s="81"/>
      <c r="G85" s="81"/>
      <c r="H85" s="81"/>
      <c r="I85" s="20"/>
    </row>
    <row r="86" spans="1:9" ht="20.25" customHeight="1">
      <c r="A86" s="81" t="s">
        <v>276</v>
      </c>
      <c r="B86" s="88"/>
      <c r="C86" s="132" t="s">
        <v>429</v>
      </c>
      <c r="D86" s="128">
        <f>E86</f>
        <v>54.94</v>
      </c>
      <c r="E86" s="145">
        <v>54.94</v>
      </c>
      <c r="F86" s="81"/>
      <c r="G86" s="81"/>
      <c r="H86" s="81"/>
      <c r="I86" s="20"/>
    </row>
    <row r="87" spans="1:9" ht="19.5" customHeight="1">
      <c r="A87" s="81" t="s">
        <v>433</v>
      </c>
      <c r="B87" s="88"/>
      <c r="C87" s="132" t="s">
        <v>428</v>
      </c>
      <c r="D87" s="128">
        <f t="shared" si="3"/>
        <v>0</v>
      </c>
      <c r="E87" s="117">
        <v>0</v>
      </c>
      <c r="F87" s="117"/>
      <c r="G87" s="81"/>
      <c r="H87" s="81"/>
      <c r="I87" s="20"/>
    </row>
    <row r="88" spans="1:9" s="37" customFormat="1" ht="19.5" customHeight="1">
      <c r="A88" s="81" t="s">
        <v>433</v>
      </c>
      <c r="B88" s="88"/>
      <c r="C88" s="132" t="s">
        <v>420</v>
      </c>
      <c r="D88" s="128">
        <f t="shared" si="3"/>
        <v>28100</v>
      </c>
      <c r="E88" s="117">
        <v>28100</v>
      </c>
      <c r="F88" s="117"/>
      <c r="G88" s="117"/>
      <c r="H88" s="117"/>
      <c r="I88" s="118"/>
    </row>
    <row r="89" spans="1:9" s="37" customFormat="1" ht="19.5" customHeight="1">
      <c r="A89" s="81" t="s">
        <v>433</v>
      </c>
      <c r="B89" s="88"/>
      <c r="C89" s="132" t="s">
        <v>419</v>
      </c>
      <c r="D89" s="128">
        <f t="shared" si="3"/>
        <v>63.8</v>
      </c>
      <c r="E89" s="145">
        <v>63.8</v>
      </c>
      <c r="F89" s="117"/>
      <c r="G89" s="117"/>
      <c r="H89" s="117"/>
      <c r="I89" s="118"/>
    </row>
    <row r="90" spans="1:9" s="37" customFormat="1" ht="19.5" customHeight="1" hidden="1">
      <c r="A90" s="81" t="s">
        <v>433</v>
      </c>
      <c r="B90" s="88"/>
      <c r="C90" s="132"/>
      <c r="D90" s="128"/>
      <c r="E90" s="117"/>
      <c r="F90" s="117"/>
      <c r="G90" s="117"/>
      <c r="H90" s="117"/>
      <c r="I90" s="118"/>
    </row>
    <row r="91" spans="1:9" s="37" customFormat="1" ht="19.5" customHeight="1" hidden="1">
      <c r="A91" s="81" t="s">
        <v>433</v>
      </c>
      <c r="B91" s="88"/>
      <c r="C91" s="132"/>
      <c r="D91" s="128"/>
      <c r="E91" s="117"/>
      <c r="F91" s="117"/>
      <c r="G91" s="117"/>
      <c r="H91" s="117"/>
      <c r="I91" s="118"/>
    </row>
    <row r="92" spans="1:9" s="37" customFormat="1" ht="19.5" customHeight="1">
      <c r="A92" s="81" t="s">
        <v>433</v>
      </c>
      <c r="B92" s="88"/>
      <c r="C92" s="132" t="s">
        <v>426</v>
      </c>
      <c r="D92" s="117">
        <f>E92</f>
        <v>28000</v>
      </c>
      <c r="E92" s="117">
        <v>28000</v>
      </c>
      <c r="F92" s="117"/>
      <c r="G92" s="117"/>
      <c r="H92" s="117"/>
      <c r="I92" s="118"/>
    </row>
    <row r="93" spans="1:9" s="37" customFormat="1" ht="19.5" customHeight="1">
      <c r="A93" s="81" t="s">
        <v>433</v>
      </c>
      <c r="B93" s="88"/>
      <c r="C93" s="132" t="s">
        <v>427</v>
      </c>
      <c r="D93" s="117">
        <f>E93</f>
        <v>7</v>
      </c>
      <c r="E93" s="145">
        <v>7</v>
      </c>
      <c r="F93" s="117"/>
      <c r="G93" s="117"/>
      <c r="H93" s="117"/>
      <c r="I93" s="118"/>
    </row>
    <row r="94" spans="1:9" s="37" customFormat="1" ht="19.5" customHeight="1">
      <c r="A94" s="81" t="s">
        <v>273</v>
      </c>
      <c r="B94" s="88"/>
      <c r="C94" s="132" t="s">
        <v>376</v>
      </c>
      <c r="D94" s="117">
        <f>E94</f>
        <v>798.04</v>
      </c>
      <c r="E94" s="145">
        <v>798.04</v>
      </c>
      <c r="F94" s="117"/>
      <c r="G94" s="117"/>
      <c r="H94" s="117"/>
      <c r="I94" s="118"/>
    </row>
    <row r="95" spans="1:9" ht="15.75">
      <c r="A95" s="81"/>
      <c r="B95" s="88"/>
      <c r="C95" s="83" t="s">
        <v>337</v>
      </c>
      <c r="D95" s="129">
        <f t="shared" si="3"/>
        <v>3000</v>
      </c>
      <c r="E95" s="129">
        <f>E96+E97</f>
        <v>3000</v>
      </c>
      <c r="F95" s="86"/>
      <c r="G95" s="86"/>
      <c r="H95" s="86"/>
      <c r="I95" s="87"/>
    </row>
    <row r="96" spans="1:9" ht="16.5" customHeight="1">
      <c r="A96" s="81" t="s">
        <v>277</v>
      </c>
      <c r="B96" s="88"/>
      <c r="C96" s="78" t="s">
        <v>377</v>
      </c>
      <c r="D96" s="128">
        <f t="shared" si="3"/>
        <v>2000</v>
      </c>
      <c r="E96" s="128">
        <v>2000</v>
      </c>
      <c r="F96" s="89"/>
      <c r="G96" s="89"/>
      <c r="H96" s="89"/>
      <c r="I96" s="90"/>
    </row>
    <row r="97" spans="1:9" ht="17.25" customHeight="1">
      <c r="A97" s="81" t="s">
        <v>433</v>
      </c>
      <c r="B97" s="88"/>
      <c r="C97" s="78" t="s">
        <v>431</v>
      </c>
      <c r="D97" s="128">
        <f t="shared" si="3"/>
        <v>1000</v>
      </c>
      <c r="E97" s="128">
        <v>1000</v>
      </c>
      <c r="F97" s="89"/>
      <c r="G97" s="89"/>
      <c r="H97" s="89"/>
      <c r="I97" s="90"/>
    </row>
    <row r="98" spans="1:9" ht="17.25" customHeight="1">
      <c r="A98" s="81" t="s">
        <v>433</v>
      </c>
      <c r="B98" s="88"/>
      <c r="C98" s="132" t="s">
        <v>432</v>
      </c>
      <c r="D98" s="117">
        <f>E98</f>
        <v>21975</v>
      </c>
      <c r="E98" s="117">
        <v>21975</v>
      </c>
      <c r="F98" s="117"/>
      <c r="G98" s="117"/>
      <c r="H98" s="117"/>
      <c r="I98" s="118"/>
    </row>
    <row r="99" spans="1:9" ht="18" customHeight="1">
      <c r="A99" s="81" t="s">
        <v>274</v>
      </c>
      <c r="B99" s="88"/>
      <c r="C99" s="132" t="s">
        <v>342</v>
      </c>
      <c r="D99" s="128">
        <f aca="true" t="shared" si="4" ref="D99:D104">F99</f>
        <v>15000</v>
      </c>
      <c r="E99" s="117"/>
      <c r="F99" s="117">
        <v>15000</v>
      </c>
      <c r="G99" s="117"/>
      <c r="H99" s="117"/>
      <c r="I99" s="118"/>
    </row>
    <row r="100" spans="1:9" ht="34.5" customHeight="1">
      <c r="A100" s="81" t="s">
        <v>277</v>
      </c>
      <c r="B100" s="88"/>
      <c r="C100" s="132" t="s">
        <v>403</v>
      </c>
      <c r="D100" s="128">
        <f t="shared" si="4"/>
        <v>0</v>
      </c>
      <c r="E100" s="117"/>
      <c r="F100" s="117"/>
      <c r="G100" s="117"/>
      <c r="H100" s="117"/>
      <c r="I100" s="118"/>
    </row>
    <row r="101" spans="1:9" ht="18" customHeight="1">
      <c r="A101" s="81" t="s">
        <v>331</v>
      </c>
      <c r="B101" s="88"/>
      <c r="C101" s="132" t="s">
        <v>404</v>
      </c>
      <c r="D101" s="128">
        <f t="shared" si="4"/>
        <v>0</v>
      </c>
      <c r="E101" s="117"/>
      <c r="F101" s="117"/>
      <c r="G101" s="117"/>
      <c r="H101" s="117"/>
      <c r="I101" s="118"/>
    </row>
    <row r="102" spans="1:9" ht="18" customHeight="1">
      <c r="A102" s="81" t="s">
        <v>276</v>
      </c>
      <c r="B102" s="88"/>
      <c r="C102" s="132" t="s">
        <v>407</v>
      </c>
      <c r="D102" s="128">
        <f t="shared" si="4"/>
        <v>0</v>
      </c>
      <c r="E102" s="117"/>
      <c r="F102" s="117"/>
      <c r="G102" s="117"/>
      <c r="H102" s="117"/>
      <c r="I102" s="118"/>
    </row>
    <row r="103" spans="1:9" ht="18" customHeight="1">
      <c r="A103" s="81" t="s">
        <v>331</v>
      </c>
      <c r="B103" s="88"/>
      <c r="C103" s="132" t="s">
        <v>344</v>
      </c>
      <c r="D103" s="128">
        <f t="shared" si="4"/>
        <v>0</v>
      </c>
      <c r="E103" s="117"/>
      <c r="F103" s="117"/>
      <c r="G103" s="117"/>
      <c r="H103" s="117"/>
      <c r="I103" s="118"/>
    </row>
    <row r="104" spans="1:9" ht="18" customHeight="1">
      <c r="A104" s="81" t="s">
        <v>331</v>
      </c>
      <c r="B104" s="88"/>
      <c r="C104" s="132" t="s">
        <v>409</v>
      </c>
      <c r="D104" s="128">
        <f t="shared" si="4"/>
        <v>1000</v>
      </c>
      <c r="E104" s="117"/>
      <c r="F104" s="117">
        <v>1000</v>
      </c>
      <c r="G104" s="117"/>
      <c r="H104" s="117"/>
      <c r="I104" s="118"/>
    </row>
    <row r="105" spans="1:9" ht="18" customHeight="1">
      <c r="A105" s="81"/>
      <c r="B105" s="88"/>
      <c r="C105" s="114"/>
      <c r="D105" s="129">
        <f aca="true" t="shared" si="5" ref="D105:D110">H105</f>
        <v>110000</v>
      </c>
      <c r="E105" s="129"/>
      <c r="F105" s="129"/>
      <c r="G105" s="129"/>
      <c r="H105" s="129">
        <f>H106+H107+H108</f>
        <v>110000</v>
      </c>
      <c r="I105" s="118"/>
    </row>
    <row r="106" spans="1:9" s="37" customFormat="1" ht="18.75" customHeight="1">
      <c r="A106" s="81" t="s">
        <v>433</v>
      </c>
      <c r="B106" s="88"/>
      <c r="C106" s="116" t="s">
        <v>421</v>
      </c>
      <c r="D106" s="117">
        <f t="shared" si="5"/>
        <v>103000</v>
      </c>
      <c r="E106" s="117"/>
      <c r="F106" s="117"/>
      <c r="G106" s="117"/>
      <c r="H106" s="117">
        <v>103000</v>
      </c>
      <c r="I106" s="118"/>
    </row>
    <row r="107" spans="1:9" s="37" customFormat="1" ht="30" customHeight="1">
      <c r="A107" s="81" t="s">
        <v>434</v>
      </c>
      <c r="B107" s="88"/>
      <c r="C107" s="116" t="s">
        <v>422</v>
      </c>
      <c r="D107" s="117">
        <f t="shared" si="5"/>
        <v>3000</v>
      </c>
      <c r="E107" s="117"/>
      <c r="F107" s="117"/>
      <c r="G107" s="117"/>
      <c r="H107" s="117">
        <v>3000</v>
      </c>
      <c r="I107" s="118"/>
    </row>
    <row r="108" spans="1:9" s="37" customFormat="1" ht="33" customHeight="1">
      <c r="A108" s="81" t="s">
        <v>435</v>
      </c>
      <c r="B108" s="88"/>
      <c r="C108" s="116" t="s">
        <v>423</v>
      </c>
      <c r="D108" s="117">
        <f t="shared" si="5"/>
        <v>4000</v>
      </c>
      <c r="E108" s="117"/>
      <c r="F108" s="117"/>
      <c r="G108" s="117"/>
      <c r="H108" s="117">
        <v>4000</v>
      </c>
      <c r="I108" s="118"/>
    </row>
    <row r="109" spans="1:9" s="37" customFormat="1" ht="18.75" customHeight="1">
      <c r="A109" s="81" t="s">
        <v>433</v>
      </c>
      <c r="B109" s="88"/>
      <c r="C109" s="132" t="s">
        <v>424</v>
      </c>
      <c r="D109" s="128">
        <f t="shared" si="5"/>
        <v>9256.1</v>
      </c>
      <c r="E109" s="117"/>
      <c r="F109" s="117"/>
      <c r="G109" s="117"/>
      <c r="H109" s="145">
        <v>9256.1</v>
      </c>
      <c r="I109" s="118"/>
    </row>
    <row r="110" spans="1:9" s="37" customFormat="1" ht="18" customHeight="1">
      <c r="A110" s="81" t="s">
        <v>433</v>
      </c>
      <c r="B110" s="88"/>
      <c r="C110" s="132" t="s">
        <v>425</v>
      </c>
      <c r="D110" s="117">
        <f t="shared" si="5"/>
        <v>0</v>
      </c>
      <c r="E110" s="117"/>
      <c r="F110" s="117"/>
      <c r="G110" s="117"/>
      <c r="H110" s="117"/>
      <c r="I110" s="118"/>
    </row>
    <row r="111" spans="1:9" s="37" customFormat="1" ht="31.5">
      <c r="A111" s="21" t="s">
        <v>75</v>
      </c>
      <c r="B111" s="30">
        <v>300</v>
      </c>
      <c r="C111" s="78"/>
      <c r="D111" s="77"/>
      <c r="E111" s="77"/>
      <c r="F111" s="77"/>
      <c r="G111" s="77"/>
      <c r="H111" s="77"/>
      <c r="I111" s="31"/>
    </row>
    <row r="112" spans="1:9" ht="15.75">
      <c r="A112" s="25" t="s">
        <v>64</v>
      </c>
      <c r="B112" s="28">
        <v>310</v>
      </c>
      <c r="C112" s="78"/>
      <c r="D112" s="35"/>
      <c r="E112" s="35"/>
      <c r="F112" s="35"/>
      <c r="G112" s="35"/>
      <c r="H112" s="35"/>
      <c r="I112" s="29"/>
    </row>
    <row r="113" spans="1:9" ht="15.75">
      <c r="A113" s="25" t="s">
        <v>65</v>
      </c>
      <c r="B113" s="28">
        <v>320</v>
      </c>
      <c r="C113" s="79" t="s">
        <v>54</v>
      </c>
      <c r="D113" s="35"/>
      <c r="E113" s="35"/>
      <c r="F113" s="35"/>
      <c r="G113" s="35"/>
      <c r="H113" s="35"/>
      <c r="I113" s="29"/>
    </row>
    <row r="114" spans="1:9" ht="15.75">
      <c r="A114" s="21" t="s">
        <v>76</v>
      </c>
      <c r="B114" s="30">
        <v>400</v>
      </c>
      <c r="C114" s="78"/>
      <c r="D114" s="77"/>
      <c r="E114" s="77"/>
      <c r="F114" s="77"/>
      <c r="G114" s="77"/>
      <c r="H114" s="77"/>
      <c r="I114" s="31"/>
    </row>
    <row r="115" spans="1:9" ht="15.75">
      <c r="A115" s="25" t="s">
        <v>66</v>
      </c>
      <c r="B115" s="28">
        <v>410</v>
      </c>
      <c r="C115" s="78"/>
      <c r="D115" s="35"/>
      <c r="E115" s="35"/>
      <c r="F115" s="35"/>
      <c r="G115" s="35"/>
      <c r="H115" s="35"/>
      <c r="I115" s="29"/>
    </row>
    <row r="116" spans="1:9" ht="15.75">
      <c r="A116" s="25" t="s">
        <v>67</v>
      </c>
      <c r="B116" s="28">
        <v>420</v>
      </c>
      <c r="C116" s="79"/>
      <c r="D116" s="35"/>
      <c r="E116" s="35"/>
      <c r="F116" s="35"/>
      <c r="G116" s="35"/>
      <c r="H116" s="35"/>
      <c r="I116" s="29"/>
    </row>
    <row r="117" spans="1:9" ht="15.75">
      <c r="A117" s="21" t="s">
        <v>68</v>
      </c>
      <c r="B117" s="30">
        <v>500</v>
      </c>
      <c r="C117" s="79" t="s">
        <v>54</v>
      </c>
      <c r="D117" s="77">
        <f>E117+H117</f>
        <v>10179.880000000267</v>
      </c>
      <c r="E117" s="77">
        <f>E35-E12</f>
        <v>923.7800000002608</v>
      </c>
      <c r="F117" s="77">
        <f>F35-F12</f>
        <v>0</v>
      </c>
      <c r="G117" s="77">
        <f>G35-G12</f>
        <v>0</v>
      </c>
      <c r="H117" s="77">
        <f>H35-H12</f>
        <v>9256.100000000006</v>
      </c>
      <c r="I117" s="77"/>
    </row>
    <row r="118" spans="1:9" ht="15.75">
      <c r="A118" s="21" t="s">
        <v>69</v>
      </c>
      <c r="B118" s="30">
        <v>600</v>
      </c>
      <c r="C118" s="79" t="s">
        <v>54</v>
      </c>
      <c r="D118" s="77"/>
      <c r="E118" s="77"/>
      <c r="F118" s="77"/>
      <c r="G118" s="77"/>
      <c r="H118" s="77"/>
      <c r="I118" s="31"/>
    </row>
    <row r="119" spans="5:8" ht="12.75">
      <c r="E119" s="123">
        <v>923.78</v>
      </c>
      <c r="H119">
        <v>9256.1</v>
      </c>
    </row>
  </sheetData>
  <sheetProtection/>
  <mergeCells count="14">
    <mergeCell ref="E9:E10"/>
    <mergeCell ref="F9:F10"/>
    <mergeCell ref="G9:G10"/>
    <mergeCell ref="H9:I9"/>
    <mergeCell ref="A7:A10"/>
    <mergeCell ref="B7:B10"/>
    <mergeCell ref="A1:I1"/>
    <mergeCell ref="A3:I3"/>
    <mergeCell ref="A4:I4"/>
    <mergeCell ref="A5:D5"/>
    <mergeCell ref="C7:C10"/>
    <mergeCell ref="D7:I7"/>
    <mergeCell ref="D8:D10"/>
    <mergeCell ref="E8:I8"/>
  </mergeCells>
  <hyperlinks>
    <hyperlink ref="F9" r:id="rId1" display="consultantplus://offline/ref=AFF9BDDC76612EC8352A33BF3FADFA69A1ED89DCA2BF4A0E3ACBC179C7CD1DFA23961E23CD01ECJCH"/>
  </hyperlinks>
  <printOptions/>
  <pageMargins left="0.75" right="0.75" top="0.475462962962963" bottom="0.4114583333333333" header="0.5" footer="0.5"/>
  <pageSetup fitToHeight="14" fitToWidth="1" horizontalDpi="600" verticalDpi="600" orientation="landscape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view="pageLayout" zoomScale="80" zoomScalePageLayoutView="80" workbookViewId="0" topLeftCell="A36">
      <selection activeCell="F51" sqref="E51:F51"/>
    </sheetView>
  </sheetViews>
  <sheetFormatPr defaultColWidth="9.140625" defaultRowHeight="12.75"/>
  <cols>
    <col min="1" max="1" width="46.140625" style="0" customWidth="1"/>
    <col min="3" max="3" width="31.140625" style="0" customWidth="1"/>
    <col min="4" max="4" width="14.28125" style="123" customWidth="1"/>
    <col min="5" max="5" width="19.421875" style="0" customWidth="1"/>
    <col min="6" max="6" width="16.7109375" style="0" customWidth="1"/>
    <col min="7" max="7" width="13.28125" style="0" customWidth="1"/>
    <col min="8" max="8" width="12.28125" style="0" customWidth="1"/>
  </cols>
  <sheetData>
    <row r="1" spans="1:9" ht="15.75">
      <c r="A1" s="164" t="s">
        <v>42</v>
      </c>
      <c r="B1" s="164"/>
      <c r="C1" s="164"/>
      <c r="D1" s="164"/>
      <c r="E1" s="164"/>
      <c r="F1" s="164"/>
      <c r="G1" s="164"/>
      <c r="H1" s="164"/>
      <c r="I1" s="164"/>
    </row>
    <row r="2" ht="15.75">
      <c r="A2" s="3"/>
    </row>
    <row r="3" spans="1:9" ht="15.75">
      <c r="A3" s="165" t="s">
        <v>43</v>
      </c>
      <c r="B3" s="165"/>
      <c r="C3" s="165"/>
      <c r="D3" s="165"/>
      <c r="E3" s="165"/>
      <c r="F3" s="165"/>
      <c r="G3" s="165"/>
      <c r="H3" s="165"/>
      <c r="I3" s="165"/>
    </row>
    <row r="4" spans="1:9" ht="15.75">
      <c r="A4" s="165" t="s">
        <v>44</v>
      </c>
      <c r="B4" s="165"/>
      <c r="C4" s="165"/>
      <c r="D4" s="165"/>
      <c r="E4" s="165"/>
      <c r="F4" s="165"/>
      <c r="G4" s="165"/>
      <c r="H4" s="165"/>
      <c r="I4" s="165"/>
    </row>
    <row r="5" spans="1:4" ht="15.75">
      <c r="A5" s="166" t="s">
        <v>445</v>
      </c>
      <c r="B5" s="166"/>
      <c r="C5" s="166"/>
      <c r="D5" s="166"/>
    </row>
    <row r="6" ht="15.75">
      <c r="A6" s="2"/>
    </row>
    <row r="7" spans="1:9" ht="15.75" customHeight="1">
      <c r="A7" s="163" t="s">
        <v>21</v>
      </c>
      <c r="B7" s="163" t="s">
        <v>45</v>
      </c>
      <c r="C7" s="163" t="s">
        <v>46</v>
      </c>
      <c r="D7" s="163" t="s">
        <v>47</v>
      </c>
      <c r="E7" s="163"/>
      <c r="F7" s="163"/>
      <c r="G7" s="163"/>
      <c r="H7" s="163"/>
      <c r="I7" s="163"/>
    </row>
    <row r="8" spans="1:9" ht="15.75">
      <c r="A8" s="163"/>
      <c r="B8" s="163"/>
      <c r="C8" s="163"/>
      <c r="D8" s="163" t="s">
        <v>48</v>
      </c>
      <c r="E8" s="163" t="s">
        <v>24</v>
      </c>
      <c r="F8" s="163"/>
      <c r="G8" s="163"/>
      <c r="H8" s="163"/>
      <c r="I8" s="163"/>
    </row>
    <row r="9" spans="1:9" ht="99.75" customHeight="1">
      <c r="A9" s="163"/>
      <c r="B9" s="163"/>
      <c r="C9" s="163"/>
      <c r="D9" s="163"/>
      <c r="E9" s="167" t="s">
        <v>49</v>
      </c>
      <c r="F9" s="169" t="s">
        <v>50</v>
      </c>
      <c r="G9" s="171" t="s">
        <v>51</v>
      </c>
      <c r="H9" s="171" t="s">
        <v>52</v>
      </c>
      <c r="I9" s="171"/>
    </row>
    <row r="10" spans="1:9" ht="28.5" customHeight="1">
      <c r="A10" s="163"/>
      <c r="B10" s="163"/>
      <c r="C10" s="163"/>
      <c r="D10" s="163"/>
      <c r="E10" s="168"/>
      <c r="F10" s="170"/>
      <c r="G10" s="170"/>
      <c r="H10" s="27" t="s">
        <v>48</v>
      </c>
      <c r="I10" s="27" t="s">
        <v>53</v>
      </c>
    </row>
    <row r="11" spans="1:9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5.75">
      <c r="A12" s="21" t="s">
        <v>74</v>
      </c>
      <c r="B12" s="30">
        <v>100</v>
      </c>
      <c r="C12" s="30" t="s">
        <v>54</v>
      </c>
      <c r="D12" s="77">
        <f>E12+F12+H12</f>
        <v>4654100</v>
      </c>
      <c r="E12" s="77">
        <f>SUM(E16:E25)</f>
        <v>4529100</v>
      </c>
      <c r="F12" s="77">
        <f>F28</f>
        <v>15000</v>
      </c>
      <c r="G12" s="77"/>
      <c r="H12" s="77">
        <f>H24+H25</f>
        <v>110000</v>
      </c>
      <c r="I12" s="31"/>
    </row>
    <row r="13" spans="1:9" s="36" customFormat="1" ht="15.75">
      <c r="A13" s="33" t="s">
        <v>55</v>
      </c>
      <c r="B13" s="34">
        <v>110</v>
      </c>
      <c r="C13" s="35"/>
      <c r="D13" s="35"/>
      <c r="E13" s="34"/>
      <c r="F13" s="34"/>
      <c r="G13" s="34"/>
      <c r="H13" s="35"/>
      <c r="I13" s="34"/>
    </row>
    <row r="14" spans="1:9" ht="15.75">
      <c r="A14" s="20"/>
      <c r="B14" s="29"/>
      <c r="C14" s="29"/>
      <c r="D14" s="29"/>
      <c r="E14" s="29"/>
      <c r="F14" s="29"/>
      <c r="G14" s="29"/>
      <c r="H14" s="29"/>
      <c r="I14" s="29"/>
    </row>
    <row r="15" spans="1:9" s="36" customFormat="1" ht="15.75">
      <c r="A15" s="33" t="s">
        <v>56</v>
      </c>
      <c r="B15" s="34">
        <v>120</v>
      </c>
      <c r="F15" s="34" t="s">
        <v>54</v>
      </c>
      <c r="G15" s="34" t="s">
        <v>54</v>
      </c>
      <c r="H15" s="35"/>
      <c r="I15" s="35"/>
    </row>
    <row r="16" spans="1:9" ht="15.75">
      <c r="A16" s="78" t="s">
        <v>333</v>
      </c>
      <c r="B16" s="28"/>
      <c r="C16" s="97" t="s">
        <v>363</v>
      </c>
      <c r="D16" s="126">
        <f aca="true" t="shared" si="0" ref="D16:D23">E16</f>
        <v>3213000</v>
      </c>
      <c r="E16" s="35">
        <v>3213000</v>
      </c>
      <c r="F16" s="34"/>
      <c r="G16" s="28"/>
      <c r="H16" s="29"/>
      <c r="I16" s="29"/>
    </row>
    <row r="17" spans="1:9" ht="15.75">
      <c r="A17" s="78" t="s">
        <v>393</v>
      </c>
      <c r="B17" s="28"/>
      <c r="C17" s="97" t="s">
        <v>363</v>
      </c>
      <c r="D17" s="126">
        <f t="shared" si="0"/>
        <v>0</v>
      </c>
      <c r="E17" s="35"/>
      <c r="F17" s="34"/>
      <c r="G17" s="28"/>
      <c r="H17" s="29"/>
      <c r="I17" s="29"/>
    </row>
    <row r="18" spans="1:9" ht="15.75">
      <c r="A18" s="78" t="s">
        <v>334</v>
      </c>
      <c r="B18" s="29"/>
      <c r="C18" s="97" t="s">
        <v>363</v>
      </c>
      <c r="D18" s="126">
        <f t="shared" si="0"/>
        <v>1285000</v>
      </c>
      <c r="E18" s="35">
        <v>1285000</v>
      </c>
      <c r="F18" s="35"/>
      <c r="G18" s="29"/>
      <c r="H18" s="29"/>
      <c r="I18" s="29"/>
    </row>
    <row r="19" spans="1:9" ht="15.75">
      <c r="A19" s="78" t="s">
        <v>397</v>
      </c>
      <c r="B19" s="29"/>
      <c r="C19" s="97" t="s">
        <v>363</v>
      </c>
      <c r="D19" s="126">
        <f t="shared" si="0"/>
        <v>0</v>
      </c>
      <c r="E19" s="35"/>
      <c r="F19" s="35"/>
      <c r="G19" s="29"/>
      <c r="H19" s="29"/>
      <c r="I19" s="29"/>
    </row>
    <row r="20" spans="1:9" s="36" customFormat="1" ht="15.75">
      <c r="A20" s="78" t="s">
        <v>335</v>
      </c>
      <c r="B20" s="29"/>
      <c r="C20" s="97" t="s">
        <v>363</v>
      </c>
      <c r="D20" s="126">
        <f t="shared" si="0"/>
        <v>28100</v>
      </c>
      <c r="E20" s="35">
        <v>28100</v>
      </c>
      <c r="F20" s="35"/>
      <c r="G20" s="29"/>
      <c r="H20" s="29"/>
      <c r="I20" s="29"/>
    </row>
    <row r="21" spans="1:9" s="36" customFormat="1" ht="15.75">
      <c r="A21" s="78" t="s">
        <v>336</v>
      </c>
      <c r="B21" s="29"/>
      <c r="C21" s="97" t="s">
        <v>363</v>
      </c>
      <c r="D21" s="126">
        <f t="shared" si="0"/>
        <v>0</v>
      </c>
      <c r="E21" s="35"/>
      <c r="F21" s="35"/>
      <c r="G21" s="29"/>
      <c r="H21" s="29"/>
      <c r="I21" s="29"/>
    </row>
    <row r="22" spans="1:9" s="36" customFormat="1" ht="15.75">
      <c r="A22" s="78" t="s">
        <v>337</v>
      </c>
      <c r="B22" s="29"/>
      <c r="C22" s="97" t="s">
        <v>363</v>
      </c>
      <c r="D22" s="126">
        <f t="shared" si="0"/>
        <v>3000</v>
      </c>
      <c r="E22" s="35">
        <v>3000</v>
      </c>
      <c r="F22" s="35"/>
      <c r="G22" s="29"/>
      <c r="H22" s="29"/>
      <c r="I22" s="29"/>
    </row>
    <row r="23" spans="1:9" s="36" customFormat="1" ht="15.75">
      <c r="A23" s="78" t="s">
        <v>338</v>
      </c>
      <c r="B23" s="29"/>
      <c r="C23" s="97" t="s">
        <v>363</v>
      </c>
      <c r="D23" s="126">
        <f t="shared" si="0"/>
        <v>0</v>
      </c>
      <c r="E23" s="35"/>
      <c r="F23" s="35"/>
      <c r="G23" s="29"/>
      <c r="H23" s="29"/>
      <c r="I23" s="29"/>
    </row>
    <row r="24" spans="1:9" s="36" customFormat="1" ht="15.75">
      <c r="A24" s="78" t="s">
        <v>270</v>
      </c>
      <c r="B24" s="29"/>
      <c r="C24" s="97" t="s">
        <v>363</v>
      </c>
      <c r="D24" s="126">
        <f>H24</f>
        <v>110000</v>
      </c>
      <c r="E24" s="35"/>
      <c r="F24" s="35"/>
      <c r="G24" s="29"/>
      <c r="H24" s="35">
        <v>110000</v>
      </c>
      <c r="I24" s="29"/>
    </row>
    <row r="25" spans="1:9" s="36" customFormat="1" ht="15.75">
      <c r="A25" s="78" t="s">
        <v>330</v>
      </c>
      <c r="B25" s="29"/>
      <c r="C25" s="97" t="s">
        <v>363</v>
      </c>
      <c r="D25" s="35">
        <f>H25</f>
        <v>0</v>
      </c>
      <c r="E25" s="35"/>
      <c r="F25" s="35"/>
      <c r="G25" s="29"/>
      <c r="H25" s="35"/>
      <c r="I25" s="29"/>
    </row>
    <row r="26" spans="1:9" s="36" customFormat="1" ht="25.5">
      <c r="A26" s="134" t="s">
        <v>57</v>
      </c>
      <c r="B26" s="34">
        <v>130</v>
      </c>
      <c r="D26" s="35"/>
      <c r="E26" s="34" t="s">
        <v>54</v>
      </c>
      <c r="F26" s="34" t="s">
        <v>54</v>
      </c>
      <c r="G26" s="34" t="s">
        <v>54</v>
      </c>
      <c r="H26" s="35"/>
      <c r="I26" s="34" t="s">
        <v>54</v>
      </c>
    </row>
    <row r="27" spans="1:9" s="36" customFormat="1" ht="51">
      <c r="A27" s="134" t="s">
        <v>58</v>
      </c>
      <c r="B27" s="34">
        <v>140</v>
      </c>
      <c r="C27" s="78"/>
      <c r="D27" s="35"/>
      <c r="E27" s="34" t="s">
        <v>54</v>
      </c>
      <c r="F27" s="34" t="s">
        <v>54</v>
      </c>
      <c r="G27" s="34" t="s">
        <v>54</v>
      </c>
      <c r="H27" s="35"/>
      <c r="I27" s="34" t="s">
        <v>54</v>
      </c>
    </row>
    <row r="28" spans="1:9" s="36" customFormat="1" ht="21" customHeight="1">
      <c r="A28" s="139" t="s">
        <v>59</v>
      </c>
      <c r="B28" s="113">
        <v>150</v>
      </c>
      <c r="C28" s="114"/>
      <c r="D28" s="115">
        <f>F28</f>
        <v>15000</v>
      </c>
      <c r="E28" s="113" t="s">
        <v>54</v>
      </c>
      <c r="F28" s="115">
        <f>SUM(F29:F32)</f>
        <v>15000</v>
      </c>
      <c r="G28" s="35"/>
      <c r="H28" s="34" t="s">
        <v>54</v>
      </c>
      <c r="I28" s="34" t="s">
        <v>54</v>
      </c>
    </row>
    <row r="29" spans="1:9" s="36" customFormat="1" ht="15.75">
      <c r="A29" s="78" t="s">
        <v>339</v>
      </c>
      <c r="B29" s="34"/>
      <c r="C29" s="97" t="s">
        <v>446</v>
      </c>
      <c r="D29" s="126">
        <f>F29</f>
        <v>15000</v>
      </c>
      <c r="E29" s="127"/>
      <c r="F29" s="35">
        <v>15000</v>
      </c>
      <c r="G29" s="35"/>
      <c r="H29" s="34"/>
      <c r="I29" s="34"/>
    </row>
    <row r="30" spans="1:9" s="36" customFormat="1" ht="15.75">
      <c r="A30" s="78" t="s">
        <v>340</v>
      </c>
      <c r="B30" s="34"/>
      <c r="C30" s="97" t="s">
        <v>446</v>
      </c>
      <c r="D30" s="126">
        <f>F30</f>
        <v>0</v>
      </c>
      <c r="E30" s="127"/>
      <c r="F30" s="35"/>
      <c r="G30" s="35"/>
      <c r="H30" s="34"/>
      <c r="I30" s="34"/>
    </row>
    <row r="31" spans="1:9" s="36" customFormat="1" ht="15.75">
      <c r="A31" s="78" t="s">
        <v>341</v>
      </c>
      <c r="B31" s="34"/>
      <c r="C31" s="97" t="s">
        <v>446</v>
      </c>
      <c r="D31" s="35">
        <f>F31</f>
        <v>0</v>
      </c>
      <c r="E31" s="34"/>
      <c r="F31" s="35"/>
      <c r="G31" s="35"/>
      <c r="H31" s="34"/>
      <c r="I31" s="34"/>
    </row>
    <row r="32" spans="1:9" s="36" customFormat="1" ht="15.75">
      <c r="A32" s="78" t="s">
        <v>400</v>
      </c>
      <c r="B32" s="34"/>
      <c r="C32" s="97" t="s">
        <v>446</v>
      </c>
      <c r="D32" s="35">
        <f>F32</f>
        <v>0</v>
      </c>
      <c r="E32" s="34"/>
      <c r="F32" s="35"/>
      <c r="G32" s="35"/>
      <c r="H32" s="34"/>
      <c r="I32" s="34"/>
    </row>
    <row r="33" spans="1:9" s="36" customFormat="1" ht="15.75">
      <c r="A33" s="33" t="s">
        <v>60</v>
      </c>
      <c r="B33" s="34">
        <v>160</v>
      </c>
      <c r="C33" s="78"/>
      <c r="D33" s="35"/>
      <c r="E33" s="34" t="s">
        <v>54</v>
      </c>
      <c r="F33" s="34" t="s">
        <v>54</v>
      </c>
      <c r="G33" s="34" t="s">
        <v>54</v>
      </c>
      <c r="H33" s="35"/>
      <c r="I33" s="35"/>
    </row>
    <row r="34" spans="1:9" ht="15.75">
      <c r="A34" s="33" t="s">
        <v>61</v>
      </c>
      <c r="B34" s="34">
        <v>180</v>
      </c>
      <c r="C34" s="78" t="s">
        <v>54</v>
      </c>
      <c r="D34" s="35"/>
      <c r="E34" s="34" t="s">
        <v>54</v>
      </c>
      <c r="F34" s="34" t="s">
        <v>54</v>
      </c>
      <c r="G34" s="34" t="s">
        <v>54</v>
      </c>
      <c r="H34" s="35"/>
      <c r="I34" s="34" t="s">
        <v>54</v>
      </c>
    </row>
    <row r="35" spans="1:9" s="36" customFormat="1" ht="15.75">
      <c r="A35" s="21" t="s">
        <v>71</v>
      </c>
      <c r="B35" s="30">
        <v>200</v>
      </c>
      <c r="C35" s="79" t="s">
        <v>54</v>
      </c>
      <c r="D35" s="77">
        <f>E35+F35+H35</f>
        <v>4654100</v>
      </c>
      <c r="E35" s="77">
        <f>E36+E51+E69</f>
        <v>4529100</v>
      </c>
      <c r="F35" s="77">
        <f>F69+F36+F51</f>
        <v>15000</v>
      </c>
      <c r="G35" s="77"/>
      <c r="H35" s="144">
        <f>H69</f>
        <v>110000</v>
      </c>
      <c r="I35" s="31"/>
    </row>
    <row r="36" spans="1:9" ht="15.75">
      <c r="A36" s="112" t="s">
        <v>72</v>
      </c>
      <c r="B36" s="113">
        <v>210</v>
      </c>
      <c r="C36" s="114"/>
      <c r="D36" s="115">
        <f>E36+F36</f>
        <v>3841000</v>
      </c>
      <c r="E36" s="115">
        <f>E37+E39+E41+E42+E45+E47+E44+E38+E46+E48+E40</f>
        <v>3841000</v>
      </c>
      <c r="F36" s="115">
        <f>F43</f>
        <v>0</v>
      </c>
      <c r="G36" s="35"/>
      <c r="H36" s="35"/>
      <c r="I36" s="35"/>
    </row>
    <row r="37" spans="1:9" ht="17.25" customHeight="1">
      <c r="A37" s="19" t="s">
        <v>260</v>
      </c>
      <c r="B37" s="34"/>
      <c r="C37" s="78" t="s">
        <v>364</v>
      </c>
      <c r="D37" s="126">
        <f aca="true" t="shared" si="1" ref="D37:D42">E37</f>
        <v>2400300</v>
      </c>
      <c r="E37" s="126">
        <v>2400300</v>
      </c>
      <c r="F37" s="35"/>
      <c r="G37" s="35"/>
      <c r="H37" s="35"/>
      <c r="I37" s="29"/>
    </row>
    <row r="38" spans="1:9" ht="18" customHeight="1">
      <c r="A38" s="19"/>
      <c r="B38" s="34"/>
      <c r="C38" s="78" t="s">
        <v>394</v>
      </c>
      <c r="D38" s="126">
        <f t="shared" si="1"/>
        <v>0</v>
      </c>
      <c r="E38" s="126"/>
      <c r="F38" s="35"/>
      <c r="G38" s="35"/>
      <c r="H38" s="35"/>
      <c r="I38" s="29"/>
    </row>
    <row r="39" spans="1:9" ht="18" customHeight="1">
      <c r="A39" s="32"/>
      <c r="B39" s="28"/>
      <c r="C39" s="78" t="s">
        <v>365</v>
      </c>
      <c r="D39" s="126">
        <f t="shared" si="1"/>
        <v>546000</v>
      </c>
      <c r="E39" s="126">
        <v>546000</v>
      </c>
      <c r="F39" s="35"/>
      <c r="G39" s="35"/>
      <c r="H39" s="35"/>
      <c r="I39" s="29"/>
    </row>
    <row r="40" spans="1:9" ht="18" customHeight="1">
      <c r="A40" s="32"/>
      <c r="B40" s="28"/>
      <c r="C40" s="78" t="s">
        <v>398</v>
      </c>
      <c r="D40" s="126">
        <f t="shared" si="1"/>
        <v>0</v>
      </c>
      <c r="E40" s="126"/>
      <c r="F40" s="35"/>
      <c r="G40" s="35"/>
      <c r="H40" s="35"/>
      <c r="I40" s="29"/>
    </row>
    <row r="41" spans="1:9" ht="27" customHeight="1">
      <c r="A41" s="27" t="s">
        <v>261</v>
      </c>
      <c r="B41" s="34"/>
      <c r="C41" s="78" t="s">
        <v>366</v>
      </c>
      <c r="D41" s="126">
        <f t="shared" si="1"/>
        <v>0</v>
      </c>
      <c r="E41" s="126"/>
      <c r="F41" s="35"/>
      <c r="G41" s="35"/>
      <c r="H41" s="35"/>
      <c r="I41" s="29"/>
    </row>
    <row r="42" spans="1:9" ht="19.5" customHeight="1">
      <c r="A42" s="19"/>
      <c r="B42" s="34"/>
      <c r="C42" s="78" t="s">
        <v>367</v>
      </c>
      <c r="D42" s="126">
        <f t="shared" si="1"/>
        <v>0</v>
      </c>
      <c r="E42" s="126"/>
      <c r="F42" s="35"/>
      <c r="G42" s="35"/>
      <c r="H42" s="35"/>
      <c r="I42" s="29"/>
    </row>
    <row r="43" spans="1:9" ht="17.25" customHeight="1">
      <c r="A43" s="32"/>
      <c r="B43" s="28"/>
      <c r="C43" s="80" t="s">
        <v>343</v>
      </c>
      <c r="D43" s="126">
        <f>F43</f>
        <v>0</v>
      </c>
      <c r="E43" s="126"/>
      <c r="F43" s="35"/>
      <c r="G43" s="35"/>
      <c r="H43" s="35"/>
      <c r="I43" s="29"/>
    </row>
    <row r="44" spans="1:9" ht="51" customHeight="1">
      <c r="A44" s="27" t="s">
        <v>389</v>
      </c>
      <c r="B44" s="34"/>
      <c r="C44" s="78" t="s">
        <v>388</v>
      </c>
      <c r="D44" s="126">
        <f>E44</f>
        <v>0</v>
      </c>
      <c r="E44" s="126"/>
      <c r="F44" s="35"/>
      <c r="G44" s="35"/>
      <c r="H44" s="35"/>
      <c r="I44" s="29"/>
    </row>
    <row r="45" spans="1:9" s="36" customFormat="1" ht="38.25" customHeight="1">
      <c r="A45" s="27" t="s">
        <v>262</v>
      </c>
      <c r="B45" s="34"/>
      <c r="C45" s="78" t="s">
        <v>368</v>
      </c>
      <c r="D45" s="126">
        <f>E45</f>
        <v>724700</v>
      </c>
      <c r="E45" s="126">
        <v>724700</v>
      </c>
      <c r="F45" s="35"/>
      <c r="G45" s="35"/>
      <c r="H45" s="35"/>
      <c r="I45" s="29"/>
    </row>
    <row r="46" spans="1:9" s="36" customFormat="1" ht="17.25" customHeight="1">
      <c r="A46" s="27"/>
      <c r="B46" s="34"/>
      <c r="C46" s="78" t="s">
        <v>395</v>
      </c>
      <c r="D46" s="126">
        <f>E46</f>
        <v>0</v>
      </c>
      <c r="E46" s="126"/>
      <c r="F46" s="35"/>
      <c r="G46" s="35"/>
      <c r="H46" s="35"/>
      <c r="I46" s="29"/>
    </row>
    <row r="47" spans="1:9" ht="18" customHeight="1">
      <c r="A47" s="20"/>
      <c r="B47" s="29"/>
      <c r="C47" s="78" t="s">
        <v>369</v>
      </c>
      <c r="D47" s="126">
        <f>E47</f>
        <v>170000</v>
      </c>
      <c r="E47" s="126">
        <v>170000</v>
      </c>
      <c r="F47" s="35"/>
      <c r="G47" s="35"/>
      <c r="H47" s="35"/>
      <c r="I47" s="29"/>
    </row>
    <row r="48" spans="1:9" ht="18" customHeight="1">
      <c r="A48" s="20"/>
      <c r="B48" s="29"/>
      <c r="C48" s="78" t="s">
        <v>399</v>
      </c>
      <c r="D48" s="126">
        <f>E48</f>
        <v>0</v>
      </c>
      <c r="E48" s="126"/>
      <c r="F48" s="35"/>
      <c r="G48" s="35"/>
      <c r="H48" s="35"/>
      <c r="I48" s="29"/>
    </row>
    <row r="49" spans="1:9" ht="25.5">
      <c r="A49" s="134" t="s">
        <v>70</v>
      </c>
      <c r="B49" s="34">
        <v>220</v>
      </c>
      <c r="C49" s="78"/>
      <c r="D49" s="35"/>
      <c r="E49" s="35"/>
      <c r="F49" s="35"/>
      <c r="G49" s="35"/>
      <c r="H49" s="35"/>
      <c r="I49" s="35"/>
    </row>
    <row r="50" spans="1:9" s="36" customFormat="1" ht="11.25" customHeight="1">
      <c r="A50" s="32"/>
      <c r="B50" s="28"/>
      <c r="C50" s="78"/>
      <c r="D50" s="35"/>
      <c r="E50" s="35"/>
      <c r="F50" s="35"/>
      <c r="G50" s="35"/>
      <c r="H50" s="35"/>
      <c r="I50" s="29"/>
    </row>
    <row r="51" spans="1:9" ht="38.25">
      <c r="A51" s="139" t="s">
        <v>352</v>
      </c>
      <c r="B51" s="113">
        <v>230</v>
      </c>
      <c r="C51" s="114"/>
      <c r="D51" s="115">
        <f>E51+F51</f>
        <v>8000</v>
      </c>
      <c r="E51" s="115">
        <f>E52+E57+E58+E59+E61+E60+E56</f>
        <v>8000</v>
      </c>
      <c r="F51" s="115">
        <f>F52+F57+F58+F59+F61+F55</f>
        <v>0</v>
      </c>
      <c r="G51" s="35"/>
      <c r="H51" s="35"/>
      <c r="I51" s="35"/>
    </row>
    <row r="52" spans="1:9" ht="15.75">
      <c r="A52" s="137" t="s">
        <v>353</v>
      </c>
      <c r="B52" s="131"/>
      <c r="C52" s="132" t="s">
        <v>354</v>
      </c>
      <c r="D52" s="135">
        <f>E52</f>
        <v>3000</v>
      </c>
      <c r="E52" s="135">
        <f>E53+E54</f>
        <v>3000</v>
      </c>
      <c r="F52" s="35"/>
      <c r="G52" s="35"/>
      <c r="H52" s="35"/>
      <c r="I52" s="35"/>
    </row>
    <row r="53" spans="1:9" ht="26.25" customHeight="1">
      <c r="A53" s="138" t="s">
        <v>264</v>
      </c>
      <c r="B53" s="28"/>
      <c r="C53" s="133" t="s">
        <v>355</v>
      </c>
      <c r="D53" s="35">
        <f aca="true" t="shared" si="2" ref="D53:D61">E53</f>
        <v>3000</v>
      </c>
      <c r="E53" s="35">
        <v>3000</v>
      </c>
      <c r="F53" s="35"/>
      <c r="G53" s="35"/>
      <c r="H53" s="35"/>
      <c r="I53" s="29"/>
    </row>
    <row r="54" spans="1:9" ht="17.25" customHeight="1">
      <c r="A54" s="146" t="s">
        <v>436</v>
      </c>
      <c r="B54" s="28"/>
      <c r="C54" s="133" t="s">
        <v>437</v>
      </c>
      <c r="D54" s="35">
        <f t="shared" si="2"/>
        <v>0</v>
      </c>
      <c r="E54" s="35"/>
      <c r="F54" s="35"/>
      <c r="G54" s="35"/>
      <c r="H54" s="35"/>
      <c r="I54" s="29"/>
    </row>
    <row r="55" spans="1:9" ht="17.25" customHeight="1" hidden="1">
      <c r="A55" s="138"/>
      <c r="B55" s="34"/>
      <c r="C55" s="78"/>
      <c r="D55" s="35">
        <f>F55</f>
        <v>0</v>
      </c>
      <c r="E55" s="35"/>
      <c r="F55" s="35"/>
      <c r="G55" s="35"/>
      <c r="H55" s="35"/>
      <c r="I55" s="29"/>
    </row>
    <row r="56" spans="1:9" ht="17.25" customHeight="1">
      <c r="A56" s="138" t="s">
        <v>447</v>
      </c>
      <c r="B56" s="34"/>
      <c r="C56" s="78" t="s">
        <v>448</v>
      </c>
      <c r="D56" s="35">
        <f>E56</f>
        <v>5000</v>
      </c>
      <c r="E56" s="35">
        <v>5000</v>
      </c>
      <c r="F56" s="35"/>
      <c r="G56" s="35"/>
      <c r="H56" s="35"/>
      <c r="I56" s="29"/>
    </row>
    <row r="57" spans="1:9" ht="24.75" customHeight="1">
      <c r="A57" s="138" t="s">
        <v>348</v>
      </c>
      <c r="B57" s="28"/>
      <c r="C57" s="78" t="s">
        <v>356</v>
      </c>
      <c r="D57" s="35">
        <f t="shared" si="2"/>
        <v>0</v>
      </c>
      <c r="E57" s="35"/>
      <c r="F57" s="35"/>
      <c r="G57" s="35"/>
      <c r="H57" s="35"/>
      <c r="I57" s="29"/>
    </row>
    <row r="58" spans="1:9" ht="24" customHeight="1">
      <c r="A58" s="138" t="s">
        <v>349</v>
      </c>
      <c r="B58" s="28"/>
      <c r="C58" s="78" t="s">
        <v>357</v>
      </c>
      <c r="D58" s="35">
        <f t="shared" si="2"/>
        <v>0</v>
      </c>
      <c r="E58" s="35"/>
      <c r="F58" s="35"/>
      <c r="G58" s="35"/>
      <c r="H58" s="35"/>
      <c r="I58" s="29"/>
    </row>
    <row r="59" spans="1:9" s="36" customFormat="1" ht="18.75" customHeight="1">
      <c r="A59" s="138" t="s">
        <v>350</v>
      </c>
      <c r="B59" s="28"/>
      <c r="C59" s="78" t="s">
        <v>402</v>
      </c>
      <c r="D59" s="35">
        <f>F59</f>
        <v>0</v>
      </c>
      <c r="E59" s="35"/>
      <c r="F59" s="35"/>
      <c r="G59" s="35"/>
      <c r="H59" s="35"/>
      <c r="I59" s="29"/>
    </row>
    <row r="60" spans="1:9" s="36" customFormat="1" ht="18" customHeight="1">
      <c r="A60" s="138" t="s">
        <v>350</v>
      </c>
      <c r="B60" s="28"/>
      <c r="C60" s="78" t="s">
        <v>358</v>
      </c>
      <c r="D60" s="35">
        <f t="shared" si="2"/>
        <v>0</v>
      </c>
      <c r="E60" s="35">
        <v>0</v>
      </c>
      <c r="F60" s="35"/>
      <c r="G60" s="35"/>
      <c r="H60" s="35"/>
      <c r="I60" s="29"/>
    </row>
    <row r="61" spans="1:9" ht="26.25" customHeight="1">
      <c r="A61" s="138" t="s">
        <v>406</v>
      </c>
      <c r="B61" s="34"/>
      <c r="C61" s="78" t="s">
        <v>359</v>
      </c>
      <c r="D61" s="35">
        <f t="shared" si="2"/>
        <v>0</v>
      </c>
      <c r="E61" s="35">
        <v>0</v>
      </c>
      <c r="F61" s="35"/>
      <c r="G61" s="35"/>
      <c r="H61" s="35"/>
      <c r="I61" s="29"/>
    </row>
    <row r="62" spans="1:9" ht="20.25" customHeight="1">
      <c r="A62" s="134" t="s">
        <v>73</v>
      </c>
      <c r="B62" s="34">
        <v>240</v>
      </c>
      <c r="C62" s="78"/>
      <c r="D62" s="35"/>
      <c r="E62" s="35"/>
      <c r="F62" s="35"/>
      <c r="G62" s="35"/>
      <c r="H62" s="35"/>
      <c r="I62" s="35"/>
    </row>
    <row r="63" spans="1:9" ht="25.5">
      <c r="A63" s="134" t="s">
        <v>62</v>
      </c>
      <c r="B63" s="34">
        <v>250</v>
      </c>
      <c r="C63" s="78"/>
      <c r="D63" s="35"/>
      <c r="E63" s="35"/>
      <c r="F63" s="35"/>
      <c r="G63" s="35"/>
      <c r="H63" s="35"/>
      <c r="I63" s="35"/>
    </row>
    <row r="64" spans="1:9" s="36" customFormat="1" ht="10.5" customHeight="1">
      <c r="A64" s="138"/>
      <c r="B64" s="28"/>
      <c r="C64" s="78"/>
      <c r="D64" s="35"/>
      <c r="E64" s="35"/>
      <c r="F64" s="35"/>
      <c r="G64" s="35"/>
      <c r="H64" s="35"/>
      <c r="I64" s="29"/>
    </row>
    <row r="65" spans="1:9" s="36" customFormat="1" ht="25.5">
      <c r="A65" s="140" t="s">
        <v>63</v>
      </c>
      <c r="B65" s="120">
        <v>260</v>
      </c>
      <c r="C65" s="121"/>
      <c r="D65" s="122">
        <f>D67+D69</f>
        <v>805100</v>
      </c>
      <c r="E65" s="122">
        <f>E67+E69</f>
        <v>680100</v>
      </c>
      <c r="F65" s="122">
        <f>F67+F69</f>
        <v>15000</v>
      </c>
      <c r="G65" s="122">
        <f>G67+G69</f>
        <v>0</v>
      </c>
      <c r="H65" s="141">
        <f>H67+H69</f>
        <v>110000</v>
      </c>
      <c r="I65" s="35"/>
    </row>
    <row r="66" spans="1:9" s="36" customFormat="1" ht="9" customHeight="1">
      <c r="A66" s="134"/>
      <c r="B66" s="34"/>
      <c r="C66" s="78"/>
      <c r="D66" s="35"/>
      <c r="E66" s="35"/>
      <c r="F66" s="35"/>
      <c r="G66" s="35"/>
      <c r="H66" s="142"/>
      <c r="I66" s="35"/>
    </row>
    <row r="67" spans="1:9" ht="47.25">
      <c r="A67" s="19" t="s">
        <v>265</v>
      </c>
      <c r="B67" s="34">
        <v>261</v>
      </c>
      <c r="C67" s="78"/>
      <c r="D67" s="35"/>
      <c r="E67" s="35"/>
      <c r="F67" s="35"/>
      <c r="G67" s="35"/>
      <c r="H67" s="142"/>
      <c r="I67" s="35"/>
    </row>
    <row r="68" spans="1:9" ht="15.75">
      <c r="A68" s="33"/>
      <c r="B68" s="34"/>
      <c r="C68" s="78" t="s">
        <v>54</v>
      </c>
      <c r="D68" s="35"/>
      <c r="E68" s="35"/>
      <c r="F68" s="35"/>
      <c r="G68" s="35"/>
      <c r="H68" s="142"/>
      <c r="I68" s="35"/>
    </row>
    <row r="69" spans="1:9" s="37" customFormat="1" ht="47.25">
      <c r="A69" s="119" t="s">
        <v>263</v>
      </c>
      <c r="B69" s="120">
        <v>262</v>
      </c>
      <c r="C69" s="121"/>
      <c r="D69" s="122">
        <f>E69+F69+H69</f>
        <v>805100</v>
      </c>
      <c r="E69" s="122">
        <f>E70+E75+E85+E92+E89+E95+E91+E84+E86+E87+E88+E90+E83</f>
        <v>680100</v>
      </c>
      <c r="F69" s="122">
        <f>F96+F100+F97+F98+F99+F101</f>
        <v>15000</v>
      </c>
      <c r="G69" s="122"/>
      <c r="H69" s="141">
        <f>H102+H106+H107</f>
        <v>110000</v>
      </c>
      <c r="I69" s="35"/>
    </row>
    <row r="70" spans="1:9" ht="15.75">
      <c r="A70" s="20"/>
      <c r="B70" s="29"/>
      <c r="C70" s="83" t="s">
        <v>333</v>
      </c>
      <c r="D70" s="84">
        <f aca="true" t="shared" si="3" ref="D70:D94">E70</f>
        <v>88000</v>
      </c>
      <c r="E70" s="84">
        <f>E71+E72+E73+E74</f>
        <v>88000</v>
      </c>
      <c r="F70" s="84"/>
      <c r="G70" s="84"/>
      <c r="H70" s="84"/>
      <c r="I70" s="85"/>
    </row>
    <row r="71" spans="1:9" ht="18.75" customHeight="1">
      <c r="A71" s="81" t="s">
        <v>273</v>
      </c>
      <c r="B71" s="34"/>
      <c r="C71" s="78" t="s">
        <v>370</v>
      </c>
      <c r="D71" s="126">
        <f t="shared" si="3"/>
        <v>10000</v>
      </c>
      <c r="E71" s="126">
        <v>10000</v>
      </c>
      <c r="F71" s="35"/>
      <c r="G71" s="35"/>
      <c r="H71" s="35"/>
      <c r="I71" s="29"/>
    </row>
    <row r="72" spans="1:9" ht="18.75" customHeight="1">
      <c r="A72" s="81" t="s">
        <v>274</v>
      </c>
      <c r="B72" s="88"/>
      <c r="C72" s="78" t="s">
        <v>371</v>
      </c>
      <c r="D72" s="128">
        <f t="shared" si="3"/>
        <v>25000</v>
      </c>
      <c r="E72" s="128">
        <v>25000</v>
      </c>
      <c r="F72" s="35"/>
      <c r="G72" s="35"/>
      <c r="H72" s="35"/>
      <c r="I72" s="29"/>
    </row>
    <row r="73" spans="1:9" ht="19.5" customHeight="1">
      <c r="A73" s="81" t="s">
        <v>275</v>
      </c>
      <c r="B73" s="88"/>
      <c r="C73" s="78" t="s">
        <v>372</v>
      </c>
      <c r="D73" s="128">
        <f t="shared" si="3"/>
        <v>50000</v>
      </c>
      <c r="E73" s="128">
        <v>50000</v>
      </c>
      <c r="F73" s="35"/>
      <c r="G73" s="35"/>
      <c r="H73" s="35"/>
      <c r="I73" s="29"/>
    </row>
    <row r="74" spans="1:9" ht="30.75" customHeight="1">
      <c r="A74" s="81" t="s">
        <v>435</v>
      </c>
      <c r="B74" s="88"/>
      <c r="C74" s="78" t="s">
        <v>417</v>
      </c>
      <c r="D74" s="128">
        <f t="shared" si="3"/>
        <v>3000</v>
      </c>
      <c r="E74" s="126">
        <v>3000</v>
      </c>
      <c r="F74" s="35"/>
      <c r="G74" s="35"/>
      <c r="H74" s="35"/>
      <c r="I74" s="29"/>
    </row>
    <row r="75" spans="1:9" ht="15.75">
      <c r="A75" s="20"/>
      <c r="B75" s="20"/>
      <c r="C75" s="83" t="s">
        <v>334</v>
      </c>
      <c r="D75" s="86">
        <f t="shared" si="3"/>
        <v>561000</v>
      </c>
      <c r="E75" s="86">
        <f>SUM(E76:E82)</f>
        <v>561000</v>
      </c>
      <c r="F75" s="86"/>
      <c r="G75" s="86"/>
      <c r="H75" s="86"/>
      <c r="I75" s="87"/>
    </row>
    <row r="76" spans="1:9" ht="18" customHeight="1">
      <c r="A76" s="81" t="s">
        <v>416</v>
      </c>
      <c r="B76" s="88"/>
      <c r="C76" s="116" t="s">
        <v>415</v>
      </c>
      <c r="D76" s="117">
        <f>E76</f>
        <v>30000</v>
      </c>
      <c r="E76" s="117">
        <v>30000</v>
      </c>
      <c r="F76" s="117"/>
      <c r="G76" s="117"/>
      <c r="H76" s="117"/>
      <c r="I76" s="118"/>
    </row>
    <row r="77" spans="1:9" ht="19.5" customHeight="1">
      <c r="A77" s="81" t="s">
        <v>276</v>
      </c>
      <c r="B77" s="88"/>
      <c r="C77" s="116" t="s">
        <v>373</v>
      </c>
      <c r="D77" s="128">
        <f t="shared" si="3"/>
        <v>150000</v>
      </c>
      <c r="E77" s="117">
        <v>150000</v>
      </c>
      <c r="F77" s="117"/>
      <c r="G77" s="117"/>
      <c r="H77" s="117"/>
      <c r="I77" s="118"/>
    </row>
    <row r="78" spans="1:9" ht="18.75" customHeight="1">
      <c r="A78" s="81" t="s">
        <v>277</v>
      </c>
      <c r="B78" s="88"/>
      <c r="C78" s="116" t="s">
        <v>374</v>
      </c>
      <c r="D78" s="128">
        <f t="shared" si="3"/>
        <v>40000</v>
      </c>
      <c r="E78" s="117">
        <v>40000</v>
      </c>
      <c r="F78" s="117"/>
      <c r="G78" s="117"/>
      <c r="H78" s="117"/>
      <c r="I78" s="118"/>
    </row>
    <row r="79" spans="1:9" ht="18.75" customHeight="1">
      <c r="A79" s="81" t="s">
        <v>274</v>
      </c>
      <c r="B79" s="88"/>
      <c r="C79" s="116" t="s">
        <v>375</v>
      </c>
      <c r="D79" s="128">
        <f t="shared" si="3"/>
        <v>100000</v>
      </c>
      <c r="E79" s="117">
        <v>100000</v>
      </c>
      <c r="F79" s="117"/>
      <c r="G79" s="117"/>
      <c r="H79" s="117"/>
      <c r="I79" s="118"/>
    </row>
    <row r="80" spans="1:9" ht="19.5" customHeight="1">
      <c r="A80" s="81" t="s">
        <v>275</v>
      </c>
      <c r="B80" s="88"/>
      <c r="C80" s="116" t="s">
        <v>396</v>
      </c>
      <c r="D80" s="128">
        <f t="shared" si="3"/>
        <v>0</v>
      </c>
      <c r="E80" s="117">
        <v>0</v>
      </c>
      <c r="F80" s="117"/>
      <c r="G80" s="117"/>
      <c r="H80" s="117"/>
      <c r="I80" s="118"/>
    </row>
    <row r="81" spans="1:9" ht="19.5" customHeight="1">
      <c r="A81" s="81" t="s">
        <v>433</v>
      </c>
      <c r="B81" s="88"/>
      <c r="C81" s="116" t="s">
        <v>430</v>
      </c>
      <c r="D81" s="128">
        <f t="shared" si="3"/>
        <v>10000</v>
      </c>
      <c r="E81" s="117">
        <v>10000</v>
      </c>
      <c r="F81" s="117"/>
      <c r="G81" s="117"/>
      <c r="H81" s="117"/>
      <c r="I81" s="118"/>
    </row>
    <row r="82" spans="1:9" ht="31.5" customHeight="1">
      <c r="A82" s="81" t="s">
        <v>435</v>
      </c>
      <c r="B82" s="88"/>
      <c r="C82" s="116" t="s">
        <v>418</v>
      </c>
      <c r="D82" s="128">
        <f t="shared" si="3"/>
        <v>231000</v>
      </c>
      <c r="E82" s="81">
        <v>231000</v>
      </c>
      <c r="F82" s="81"/>
      <c r="G82" s="81"/>
      <c r="H82" s="81"/>
      <c r="I82" s="20"/>
    </row>
    <row r="83" spans="1:9" ht="20.25" customHeight="1">
      <c r="A83" s="81" t="s">
        <v>276</v>
      </c>
      <c r="B83" s="88"/>
      <c r="C83" s="132" t="s">
        <v>429</v>
      </c>
      <c r="D83" s="128">
        <f>E83</f>
        <v>0</v>
      </c>
      <c r="E83" s="145"/>
      <c r="F83" s="81"/>
      <c r="G83" s="81"/>
      <c r="H83" s="81"/>
      <c r="I83" s="20"/>
    </row>
    <row r="84" spans="1:9" ht="19.5" customHeight="1">
      <c r="A84" s="81" t="s">
        <v>433</v>
      </c>
      <c r="B84" s="88"/>
      <c r="C84" s="132" t="s">
        <v>428</v>
      </c>
      <c r="D84" s="128">
        <f t="shared" si="3"/>
        <v>0</v>
      </c>
      <c r="E84" s="117">
        <v>0</v>
      </c>
      <c r="F84" s="117"/>
      <c r="G84" s="81"/>
      <c r="H84" s="81"/>
      <c r="I84" s="20"/>
    </row>
    <row r="85" spans="1:9" s="37" customFormat="1" ht="19.5" customHeight="1">
      <c r="A85" s="81" t="s">
        <v>433</v>
      </c>
      <c r="B85" s="88"/>
      <c r="C85" s="132" t="s">
        <v>420</v>
      </c>
      <c r="D85" s="128">
        <f t="shared" si="3"/>
        <v>28100</v>
      </c>
      <c r="E85" s="117">
        <v>28100</v>
      </c>
      <c r="F85" s="117"/>
      <c r="G85" s="117"/>
      <c r="H85" s="117"/>
      <c r="I85" s="118"/>
    </row>
    <row r="86" spans="1:9" s="37" customFormat="1" ht="19.5" customHeight="1">
      <c r="A86" s="81" t="s">
        <v>433</v>
      </c>
      <c r="B86" s="88"/>
      <c r="C86" s="132" t="s">
        <v>419</v>
      </c>
      <c r="D86" s="128">
        <f t="shared" si="3"/>
        <v>0</v>
      </c>
      <c r="E86" s="145"/>
      <c r="F86" s="117"/>
      <c r="G86" s="117"/>
      <c r="H86" s="117"/>
      <c r="I86" s="118"/>
    </row>
    <row r="87" spans="1:9" s="37" customFormat="1" ht="19.5" customHeight="1" hidden="1">
      <c r="A87" s="81" t="s">
        <v>433</v>
      </c>
      <c r="B87" s="88"/>
      <c r="C87" s="132"/>
      <c r="D87" s="128"/>
      <c r="E87" s="117"/>
      <c r="F87" s="117"/>
      <c r="G87" s="117"/>
      <c r="H87" s="117"/>
      <c r="I87" s="118"/>
    </row>
    <row r="88" spans="1:9" s="37" customFormat="1" ht="19.5" customHeight="1" hidden="1">
      <c r="A88" s="81" t="s">
        <v>433</v>
      </c>
      <c r="B88" s="88"/>
      <c r="C88" s="132"/>
      <c r="D88" s="128"/>
      <c r="E88" s="117"/>
      <c r="F88" s="117"/>
      <c r="G88" s="117"/>
      <c r="H88" s="117"/>
      <c r="I88" s="118"/>
    </row>
    <row r="89" spans="1:9" s="37" customFormat="1" ht="19.5" customHeight="1">
      <c r="A89" s="81" t="s">
        <v>433</v>
      </c>
      <c r="B89" s="88"/>
      <c r="C89" s="132" t="s">
        <v>426</v>
      </c>
      <c r="D89" s="117">
        <f>E89</f>
        <v>0</v>
      </c>
      <c r="E89" s="117"/>
      <c r="F89" s="117"/>
      <c r="G89" s="117"/>
      <c r="H89" s="117"/>
      <c r="I89" s="118"/>
    </row>
    <row r="90" spans="1:9" s="37" customFormat="1" ht="19.5" customHeight="1">
      <c r="A90" s="81" t="s">
        <v>433</v>
      </c>
      <c r="B90" s="88"/>
      <c r="C90" s="132" t="s">
        <v>427</v>
      </c>
      <c r="D90" s="117">
        <f>E90</f>
        <v>0</v>
      </c>
      <c r="E90" s="145"/>
      <c r="F90" s="117"/>
      <c r="G90" s="117"/>
      <c r="H90" s="117"/>
      <c r="I90" s="118"/>
    </row>
    <row r="91" spans="1:9" s="37" customFormat="1" ht="19.5" customHeight="1">
      <c r="A91" s="81" t="s">
        <v>273</v>
      </c>
      <c r="B91" s="88"/>
      <c r="C91" s="132" t="s">
        <v>376</v>
      </c>
      <c r="D91" s="117">
        <f>E91</f>
        <v>0</v>
      </c>
      <c r="E91" s="145"/>
      <c r="F91" s="117"/>
      <c r="G91" s="117"/>
      <c r="H91" s="117"/>
      <c r="I91" s="118"/>
    </row>
    <row r="92" spans="1:9" ht="15.75">
      <c r="A92" s="81"/>
      <c r="B92" s="88"/>
      <c r="C92" s="83" t="s">
        <v>337</v>
      </c>
      <c r="D92" s="129">
        <f t="shared" si="3"/>
        <v>3000</v>
      </c>
      <c r="E92" s="129">
        <f>E93+E94</f>
        <v>3000</v>
      </c>
      <c r="F92" s="86"/>
      <c r="G92" s="86"/>
      <c r="H92" s="86"/>
      <c r="I92" s="87"/>
    </row>
    <row r="93" spans="1:9" ht="16.5" customHeight="1">
      <c r="A93" s="81" t="s">
        <v>277</v>
      </c>
      <c r="B93" s="88"/>
      <c r="C93" s="78" t="s">
        <v>377</v>
      </c>
      <c r="D93" s="128">
        <f t="shared" si="3"/>
        <v>2000</v>
      </c>
      <c r="E93" s="128">
        <v>2000</v>
      </c>
      <c r="F93" s="89"/>
      <c r="G93" s="89"/>
      <c r="H93" s="89"/>
      <c r="I93" s="90"/>
    </row>
    <row r="94" spans="1:9" ht="17.25" customHeight="1">
      <c r="A94" s="81" t="s">
        <v>433</v>
      </c>
      <c r="B94" s="88"/>
      <c r="C94" s="78" t="s">
        <v>431</v>
      </c>
      <c r="D94" s="128">
        <f t="shared" si="3"/>
        <v>1000</v>
      </c>
      <c r="E94" s="128">
        <v>1000</v>
      </c>
      <c r="F94" s="89"/>
      <c r="G94" s="89"/>
      <c r="H94" s="89"/>
      <c r="I94" s="90"/>
    </row>
    <row r="95" spans="1:9" ht="17.25" customHeight="1">
      <c r="A95" s="81" t="s">
        <v>433</v>
      </c>
      <c r="B95" s="88"/>
      <c r="C95" s="132" t="s">
        <v>432</v>
      </c>
      <c r="D95" s="117">
        <f>E95</f>
        <v>0</v>
      </c>
      <c r="E95" s="117"/>
      <c r="F95" s="117"/>
      <c r="G95" s="117"/>
      <c r="H95" s="117"/>
      <c r="I95" s="118"/>
    </row>
    <row r="96" spans="1:9" ht="18" customHeight="1">
      <c r="A96" s="81" t="s">
        <v>274</v>
      </c>
      <c r="B96" s="88"/>
      <c r="C96" s="132" t="s">
        <v>342</v>
      </c>
      <c r="D96" s="128">
        <f aca="true" t="shared" si="4" ref="D96:D101">F96</f>
        <v>15000</v>
      </c>
      <c r="E96" s="117"/>
      <c r="F96" s="117">
        <v>15000</v>
      </c>
      <c r="G96" s="117"/>
      <c r="H96" s="117"/>
      <c r="I96" s="118"/>
    </row>
    <row r="97" spans="1:9" ht="34.5" customHeight="1">
      <c r="A97" s="81" t="s">
        <v>277</v>
      </c>
      <c r="B97" s="88"/>
      <c r="C97" s="132" t="s">
        <v>403</v>
      </c>
      <c r="D97" s="128">
        <f t="shared" si="4"/>
        <v>0</v>
      </c>
      <c r="E97" s="117"/>
      <c r="F97" s="117"/>
      <c r="G97" s="117"/>
      <c r="H97" s="117"/>
      <c r="I97" s="118"/>
    </row>
    <row r="98" spans="1:9" ht="18" customHeight="1">
      <c r="A98" s="81" t="s">
        <v>331</v>
      </c>
      <c r="B98" s="88"/>
      <c r="C98" s="132" t="s">
        <v>404</v>
      </c>
      <c r="D98" s="128">
        <f t="shared" si="4"/>
        <v>0</v>
      </c>
      <c r="E98" s="117"/>
      <c r="F98" s="117"/>
      <c r="G98" s="117"/>
      <c r="H98" s="117"/>
      <c r="I98" s="118"/>
    </row>
    <row r="99" spans="1:9" ht="18" customHeight="1">
      <c r="A99" s="81" t="s">
        <v>276</v>
      </c>
      <c r="B99" s="88"/>
      <c r="C99" s="132" t="s">
        <v>407</v>
      </c>
      <c r="D99" s="128">
        <f t="shared" si="4"/>
        <v>0</v>
      </c>
      <c r="E99" s="117"/>
      <c r="F99" s="117"/>
      <c r="G99" s="117"/>
      <c r="H99" s="117"/>
      <c r="I99" s="118"/>
    </row>
    <row r="100" spans="1:9" ht="18" customHeight="1">
      <c r="A100" s="81" t="s">
        <v>331</v>
      </c>
      <c r="B100" s="88"/>
      <c r="C100" s="132" t="s">
        <v>344</v>
      </c>
      <c r="D100" s="128">
        <f t="shared" si="4"/>
        <v>0</v>
      </c>
      <c r="E100" s="117"/>
      <c r="F100" s="117"/>
      <c r="G100" s="117"/>
      <c r="H100" s="117"/>
      <c r="I100" s="118"/>
    </row>
    <row r="101" spans="1:9" ht="18" customHeight="1">
      <c r="A101" s="81" t="s">
        <v>331</v>
      </c>
      <c r="B101" s="88"/>
      <c r="C101" s="132" t="s">
        <v>409</v>
      </c>
      <c r="D101" s="128">
        <f t="shared" si="4"/>
        <v>0</v>
      </c>
      <c r="E101" s="117"/>
      <c r="F101" s="117"/>
      <c r="G101" s="117"/>
      <c r="H101" s="117"/>
      <c r="I101" s="118"/>
    </row>
    <row r="102" spans="1:9" ht="18" customHeight="1">
      <c r="A102" s="81"/>
      <c r="B102" s="88"/>
      <c r="C102" s="114"/>
      <c r="D102" s="129">
        <f>H102</f>
        <v>110000</v>
      </c>
      <c r="E102" s="129"/>
      <c r="F102" s="129"/>
      <c r="G102" s="129"/>
      <c r="H102" s="129">
        <f>H103+H104+H105</f>
        <v>110000</v>
      </c>
      <c r="I102" s="118"/>
    </row>
    <row r="103" spans="1:9" s="37" customFormat="1" ht="18.75" customHeight="1">
      <c r="A103" s="81" t="s">
        <v>433</v>
      </c>
      <c r="B103" s="88"/>
      <c r="C103" s="116" t="s">
        <v>421</v>
      </c>
      <c r="D103" s="117">
        <f>H103</f>
        <v>103000</v>
      </c>
      <c r="E103" s="117"/>
      <c r="F103" s="117"/>
      <c r="G103" s="117"/>
      <c r="H103" s="117">
        <v>103000</v>
      </c>
      <c r="I103" s="118"/>
    </row>
    <row r="104" spans="1:9" s="37" customFormat="1" ht="30" customHeight="1">
      <c r="A104" s="81" t="s">
        <v>434</v>
      </c>
      <c r="B104" s="88"/>
      <c r="C104" s="116" t="s">
        <v>422</v>
      </c>
      <c r="D104" s="117"/>
      <c r="E104" s="117"/>
      <c r="F104" s="117"/>
      <c r="G104" s="117"/>
      <c r="H104" s="117">
        <v>3000</v>
      </c>
      <c r="I104" s="118"/>
    </row>
    <row r="105" spans="1:9" s="37" customFormat="1" ht="33" customHeight="1">
      <c r="A105" s="81" t="s">
        <v>435</v>
      </c>
      <c r="B105" s="88"/>
      <c r="C105" s="116" t="s">
        <v>423</v>
      </c>
      <c r="D105" s="117"/>
      <c r="E105" s="117"/>
      <c r="F105" s="117"/>
      <c r="G105" s="117"/>
      <c r="H105" s="117">
        <v>4000</v>
      </c>
      <c r="I105" s="118"/>
    </row>
    <row r="106" spans="1:9" s="37" customFormat="1" ht="18.75" customHeight="1">
      <c r="A106" s="81" t="s">
        <v>433</v>
      </c>
      <c r="B106" s="88"/>
      <c r="C106" s="132" t="s">
        <v>424</v>
      </c>
      <c r="D106" s="128">
        <f>H106</f>
        <v>0</v>
      </c>
      <c r="E106" s="117"/>
      <c r="F106" s="117"/>
      <c r="G106" s="117"/>
      <c r="H106" s="145"/>
      <c r="I106" s="118"/>
    </row>
    <row r="107" spans="1:9" s="37" customFormat="1" ht="18" customHeight="1">
      <c r="A107" s="81" t="s">
        <v>433</v>
      </c>
      <c r="B107" s="88"/>
      <c r="C107" s="132" t="s">
        <v>425</v>
      </c>
      <c r="D107" s="117">
        <f>H107</f>
        <v>0</v>
      </c>
      <c r="E107" s="117"/>
      <c r="F107" s="117"/>
      <c r="G107" s="117"/>
      <c r="H107" s="117"/>
      <c r="I107" s="118"/>
    </row>
    <row r="108" spans="1:9" s="37" customFormat="1" ht="31.5">
      <c r="A108" s="21" t="s">
        <v>75</v>
      </c>
      <c r="B108" s="30">
        <v>300</v>
      </c>
      <c r="C108" s="78"/>
      <c r="D108" s="77"/>
      <c r="E108" s="77"/>
      <c r="F108" s="77"/>
      <c r="G108" s="77"/>
      <c r="H108" s="77"/>
      <c r="I108" s="31"/>
    </row>
    <row r="109" spans="1:9" ht="15.75">
      <c r="A109" s="25" t="s">
        <v>64</v>
      </c>
      <c r="B109" s="28">
        <v>310</v>
      </c>
      <c r="C109" s="78"/>
      <c r="D109" s="35"/>
      <c r="E109" s="35"/>
      <c r="F109" s="35"/>
      <c r="G109" s="35"/>
      <c r="H109" s="35"/>
      <c r="I109" s="29"/>
    </row>
    <row r="110" spans="1:9" ht="15.75">
      <c r="A110" s="25" t="s">
        <v>65</v>
      </c>
      <c r="B110" s="28">
        <v>320</v>
      </c>
      <c r="C110" s="79" t="s">
        <v>54</v>
      </c>
      <c r="D110" s="35"/>
      <c r="E110" s="35"/>
      <c r="F110" s="35"/>
      <c r="G110" s="35"/>
      <c r="H110" s="35"/>
      <c r="I110" s="29"/>
    </row>
    <row r="111" spans="1:9" ht="15.75">
      <c r="A111" s="21" t="s">
        <v>76</v>
      </c>
      <c r="B111" s="30">
        <v>400</v>
      </c>
      <c r="C111" s="78"/>
      <c r="D111" s="77"/>
      <c r="E111" s="77"/>
      <c r="F111" s="77"/>
      <c r="G111" s="77"/>
      <c r="H111" s="77"/>
      <c r="I111" s="31"/>
    </row>
    <row r="112" spans="1:9" ht="15.75">
      <c r="A112" s="25" t="s">
        <v>66</v>
      </c>
      <c r="B112" s="28">
        <v>410</v>
      </c>
      <c r="C112" s="78"/>
      <c r="D112" s="35"/>
      <c r="E112" s="35"/>
      <c r="F112" s="35"/>
      <c r="G112" s="35"/>
      <c r="H112" s="35"/>
      <c r="I112" s="29"/>
    </row>
    <row r="113" spans="1:9" ht="15.75">
      <c r="A113" s="25" t="s">
        <v>67</v>
      </c>
      <c r="B113" s="28">
        <v>420</v>
      </c>
      <c r="C113" s="79"/>
      <c r="D113" s="35"/>
      <c r="E113" s="35"/>
      <c r="F113" s="35"/>
      <c r="G113" s="35"/>
      <c r="H113" s="35"/>
      <c r="I113" s="29"/>
    </row>
    <row r="114" spans="1:9" ht="15.75">
      <c r="A114" s="21" t="s">
        <v>68</v>
      </c>
      <c r="B114" s="30">
        <v>500</v>
      </c>
      <c r="C114" s="79" t="s">
        <v>54</v>
      </c>
      <c r="D114" s="77">
        <f>E114+H114</f>
        <v>0</v>
      </c>
      <c r="E114" s="77">
        <f>E35-E12</f>
        <v>0</v>
      </c>
      <c r="F114" s="77">
        <f>F35-F12</f>
        <v>0</v>
      </c>
      <c r="G114" s="77">
        <f>G35-G12</f>
        <v>0</v>
      </c>
      <c r="H114" s="77">
        <f>H35-H12</f>
        <v>0</v>
      </c>
      <c r="I114" s="77"/>
    </row>
    <row r="115" spans="1:9" ht="15.75">
      <c r="A115" s="21" t="s">
        <v>69</v>
      </c>
      <c r="B115" s="30">
        <v>600</v>
      </c>
      <c r="C115" s="79" t="s">
        <v>54</v>
      </c>
      <c r="D115" s="77"/>
      <c r="E115" s="77"/>
      <c r="F115" s="77"/>
      <c r="G115" s="77"/>
      <c r="H115" s="77"/>
      <c r="I115" s="31"/>
    </row>
  </sheetData>
  <sheetProtection/>
  <mergeCells count="14">
    <mergeCell ref="E9:E10"/>
    <mergeCell ref="F9:F10"/>
    <mergeCell ref="G9:G10"/>
    <mergeCell ref="H9:I9"/>
    <mergeCell ref="A1:I1"/>
    <mergeCell ref="A3:I3"/>
    <mergeCell ref="A4:I4"/>
    <mergeCell ref="A5:D5"/>
    <mergeCell ref="A7:A10"/>
    <mergeCell ref="B7:B10"/>
    <mergeCell ref="C7:C10"/>
    <mergeCell ref="D7:I7"/>
    <mergeCell ref="D8:D10"/>
    <mergeCell ref="E8:I8"/>
  </mergeCells>
  <hyperlinks>
    <hyperlink ref="F9" r:id="rId1" display="consultantplus://offline/ref=AFF9BDDC76612EC8352A33BF3FADFA69A1ED89DCA2BF4A0E3ACBC179C7CD1DFA23961E23CD01ECJCH"/>
  </hyperlinks>
  <printOptions/>
  <pageMargins left="0.75" right="0.75" top="0.475462962962963" bottom="0.4114583333333333" header="0.5" footer="0.5"/>
  <pageSetup fitToHeight="14" fitToWidth="1" horizontalDpi="600" verticalDpi="600" orientation="landscape" paperSize="9" scale="7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view="pageLayout" zoomScale="80" zoomScalePageLayoutView="80" workbookViewId="0" topLeftCell="A33">
      <selection activeCell="E52" sqref="E52"/>
    </sheetView>
  </sheetViews>
  <sheetFormatPr defaultColWidth="9.140625" defaultRowHeight="12.75"/>
  <cols>
    <col min="1" max="1" width="46.140625" style="0" customWidth="1"/>
    <col min="3" max="3" width="31.140625" style="0" customWidth="1"/>
    <col min="4" max="4" width="14.28125" style="123" customWidth="1"/>
    <col min="5" max="5" width="19.421875" style="0" customWidth="1"/>
    <col min="6" max="6" width="16.7109375" style="0" customWidth="1"/>
    <col min="7" max="7" width="13.28125" style="0" customWidth="1"/>
    <col min="8" max="8" width="12.28125" style="0" customWidth="1"/>
  </cols>
  <sheetData>
    <row r="1" spans="1:9" ht="15.75">
      <c r="A1" s="164" t="s">
        <v>42</v>
      </c>
      <c r="B1" s="164"/>
      <c r="C1" s="164"/>
      <c r="D1" s="164"/>
      <c r="E1" s="164"/>
      <c r="F1" s="164"/>
      <c r="G1" s="164"/>
      <c r="H1" s="164"/>
      <c r="I1" s="164"/>
    </row>
    <row r="2" ht="15.75">
      <c r="A2" s="3"/>
    </row>
    <row r="3" spans="1:9" ht="15.75">
      <c r="A3" s="165" t="s">
        <v>43</v>
      </c>
      <c r="B3" s="165"/>
      <c r="C3" s="165"/>
      <c r="D3" s="165"/>
      <c r="E3" s="165"/>
      <c r="F3" s="165"/>
      <c r="G3" s="165"/>
      <c r="H3" s="165"/>
      <c r="I3" s="165"/>
    </row>
    <row r="4" spans="1:9" ht="15.75">
      <c r="A4" s="165" t="s">
        <v>44</v>
      </c>
      <c r="B4" s="165"/>
      <c r="C4" s="165"/>
      <c r="D4" s="165"/>
      <c r="E4" s="165"/>
      <c r="F4" s="165"/>
      <c r="G4" s="165"/>
      <c r="H4" s="165"/>
      <c r="I4" s="165"/>
    </row>
    <row r="5" spans="1:4" ht="15.75">
      <c r="A5" s="166" t="s">
        <v>444</v>
      </c>
      <c r="B5" s="166"/>
      <c r="C5" s="166"/>
      <c r="D5" s="166"/>
    </row>
    <row r="6" ht="15.75">
      <c r="A6" s="2"/>
    </row>
    <row r="7" spans="1:9" ht="15.75" customHeight="1">
      <c r="A7" s="163" t="s">
        <v>21</v>
      </c>
      <c r="B7" s="163" t="s">
        <v>45</v>
      </c>
      <c r="C7" s="163" t="s">
        <v>46</v>
      </c>
      <c r="D7" s="163" t="s">
        <v>47</v>
      </c>
      <c r="E7" s="163"/>
      <c r="F7" s="163"/>
      <c r="G7" s="163"/>
      <c r="H7" s="163"/>
      <c r="I7" s="163"/>
    </row>
    <row r="8" spans="1:9" ht="15.75">
      <c r="A8" s="163"/>
      <c r="B8" s="163"/>
      <c r="C8" s="163"/>
      <c r="D8" s="163" t="s">
        <v>48</v>
      </c>
      <c r="E8" s="163" t="s">
        <v>24</v>
      </c>
      <c r="F8" s="163"/>
      <c r="G8" s="163"/>
      <c r="H8" s="163"/>
      <c r="I8" s="163"/>
    </row>
    <row r="9" spans="1:9" ht="99.75" customHeight="1">
      <c r="A9" s="163"/>
      <c r="B9" s="163"/>
      <c r="C9" s="163"/>
      <c r="D9" s="163"/>
      <c r="E9" s="167" t="s">
        <v>49</v>
      </c>
      <c r="F9" s="169" t="s">
        <v>50</v>
      </c>
      <c r="G9" s="171" t="s">
        <v>51</v>
      </c>
      <c r="H9" s="171" t="s">
        <v>52</v>
      </c>
      <c r="I9" s="171"/>
    </row>
    <row r="10" spans="1:9" ht="28.5" customHeight="1">
      <c r="A10" s="163"/>
      <c r="B10" s="163"/>
      <c r="C10" s="163"/>
      <c r="D10" s="163"/>
      <c r="E10" s="168"/>
      <c r="F10" s="170"/>
      <c r="G10" s="170"/>
      <c r="H10" s="27" t="s">
        <v>48</v>
      </c>
      <c r="I10" s="27" t="s">
        <v>53</v>
      </c>
    </row>
    <row r="11" spans="1:9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5.75">
      <c r="A12" s="21" t="s">
        <v>74</v>
      </c>
      <c r="B12" s="30">
        <v>100</v>
      </c>
      <c r="C12" s="30" t="s">
        <v>54</v>
      </c>
      <c r="D12" s="77">
        <f>E12+F12+H12</f>
        <v>4598100</v>
      </c>
      <c r="E12" s="77">
        <f>SUM(E16:E25)</f>
        <v>4473100</v>
      </c>
      <c r="F12" s="77">
        <f>F28</f>
        <v>15000</v>
      </c>
      <c r="G12" s="77"/>
      <c r="H12" s="77">
        <f>H24+H25</f>
        <v>110000</v>
      </c>
      <c r="I12" s="31"/>
    </row>
    <row r="13" spans="1:9" s="36" customFormat="1" ht="15.75">
      <c r="A13" s="33" t="s">
        <v>55</v>
      </c>
      <c r="B13" s="34">
        <v>110</v>
      </c>
      <c r="C13" s="35"/>
      <c r="D13" s="35"/>
      <c r="E13" s="34"/>
      <c r="F13" s="34"/>
      <c r="G13" s="34"/>
      <c r="H13" s="35"/>
      <c r="I13" s="34"/>
    </row>
    <row r="14" spans="1:9" ht="15.75">
      <c r="A14" s="20"/>
      <c r="B14" s="29"/>
      <c r="C14" s="29"/>
      <c r="D14" s="29"/>
      <c r="E14" s="29"/>
      <c r="F14" s="29"/>
      <c r="G14" s="29"/>
      <c r="H14" s="29"/>
      <c r="I14" s="29"/>
    </row>
    <row r="15" spans="1:9" s="36" customFormat="1" ht="15.75">
      <c r="A15" s="33" t="s">
        <v>56</v>
      </c>
      <c r="B15" s="34">
        <v>120</v>
      </c>
      <c r="F15" s="34" t="s">
        <v>54</v>
      </c>
      <c r="G15" s="34" t="s">
        <v>54</v>
      </c>
      <c r="H15" s="35"/>
      <c r="I15" s="35"/>
    </row>
    <row r="16" spans="1:9" ht="15.75">
      <c r="A16" s="78" t="s">
        <v>333</v>
      </c>
      <c r="B16" s="28"/>
      <c r="C16" s="97" t="s">
        <v>363</v>
      </c>
      <c r="D16" s="126">
        <f aca="true" t="shared" si="0" ref="D16:D23">E16</f>
        <v>3213000</v>
      </c>
      <c r="E16" s="35">
        <v>3213000</v>
      </c>
      <c r="F16" s="34"/>
      <c r="G16" s="28"/>
      <c r="H16" s="29"/>
      <c r="I16" s="29"/>
    </row>
    <row r="17" spans="1:9" ht="15.75">
      <c r="A17" s="78" t="s">
        <v>393</v>
      </c>
      <c r="B17" s="28"/>
      <c r="C17" s="97" t="s">
        <v>363</v>
      </c>
      <c r="D17" s="126">
        <f t="shared" si="0"/>
        <v>0</v>
      </c>
      <c r="E17" s="35"/>
      <c r="F17" s="34"/>
      <c r="G17" s="28"/>
      <c r="H17" s="29"/>
      <c r="I17" s="29"/>
    </row>
    <row r="18" spans="1:9" ht="15.75">
      <c r="A18" s="78" t="s">
        <v>334</v>
      </c>
      <c r="B18" s="29"/>
      <c r="C18" s="97" t="s">
        <v>363</v>
      </c>
      <c r="D18" s="126">
        <f t="shared" si="0"/>
        <v>1229000</v>
      </c>
      <c r="E18" s="35">
        <v>1229000</v>
      </c>
      <c r="F18" s="35"/>
      <c r="G18" s="29"/>
      <c r="H18" s="29"/>
      <c r="I18" s="29"/>
    </row>
    <row r="19" spans="1:9" ht="15.75">
      <c r="A19" s="78" t="s">
        <v>397</v>
      </c>
      <c r="B19" s="29"/>
      <c r="C19" s="97" t="s">
        <v>363</v>
      </c>
      <c r="D19" s="126">
        <f t="shared" si="0"/>
        <v>0</v>
      </c>
      <c r="E19" s="35"/>
      <c r="F19" s="35"/>
      <c r="G19" s="29"/>
      <c r="H19" s="29"/>
      <c r="I19" s="29"/>
    </row>
    <row r="20" spans="1:9" s="36" customFormat="1" ht="15.75">
      <c r="A20" s="78" t="s">
        <v>335</v>
      </c>
      <c r="B20" s="29"/>
      <c r="C20" s="97" t="s">
        <v>363</v>
      </c>
      <c r="D20" s="126">
        <f t="shared" si="0"/>
        <v>28100</v>
      </c>
      <c r="E20" s="35">
        <v>28100</v>
      </c>
      <c r="F20" s="35"/>
      <c r="G20" s="29"/>
      <c r="H20" s="29"/>
      <c r="I20" s="29"/>
    </row>
    <row r="21" spans="1:9" s="36" customFormat="1" ht="15.75">
      <c r="A21" s="78" t="s">
        <v>336</v>
      </c>
      <c r="B21" s="29"/>
      <c r="C21" s="97" t="s">
        <v>363</v>
      </c>
      <c r="D21" s="126">
        <f t="shared" si="0"/>
        <v>0</v>
      </c>
      <c r="E21" s="35"/>
      <c r="F21" s="35"/>
      <c r="G21" s="29"/>
      <c r="H21" s="29"/>
      <c r="I21" s="29"/>
    </row>
    <row r="22" spans="1:9" s="36" customFormat="1" ht="15.75">
      <c r="A22" s="78" t="s">
        <v>337</v>
      </c>
      <c r="B22" s="29"/>
      <c r="C22" s="97" t="s">
        <v>363</v>
      </c>
      <c r="D22" s="126">
        <f t="shared" si="0"/>
        <v>3000</v>
      </c>
      <c r="E22" s="35">
        <v>3000</v>
      </c>
      <c r="F22" s="35"/>
      <c r="G22" s="29"/>
      <c r="H22" s="29"/>
      <c r="I22" s="29"/>
    </row>
    <row r="23" spans="1:9" s="36" customFormat="1" ht="15.75">
      <c r="A23" s="78" t="s">
        <v>338</v>
      </c>
      <c r="B23" s="29"/>
      <c r="C23" s="97" t="s">
        <v>363</v>
      </c>
      <c r="D23" s="126">
        <f t="shared" si="0"/>
        <v>0</v>
      </c>
      <c r="E23" s="35"/>
      <c r="F23" s="35"/>
      <c r="G23" s="29"/>
      <c r="H23" s="29"/>
      <c r="I23" s="29"/>
    </row>
    <row r="24" spans="1:9" s="36" customFormat="1" ht="15.75">
      <c r="A24" s="78" t="s">
        <v>270</v>
      </c>
      <c r="B24" s="29"/>
      <c r="C24" s="97" t="s">
        <v>363</v>
      </c>
      <c r="D24" s="126">
        <f>H24</f>
        <v>110000</v>
      </c>
      <c r="E24" s="35"/>
      <c r="F24" s="35"/>
      <c r="G24" s="29"/>
      <c r="H24" s="35">
        <v>110000</v>
      </c>
      <c r="I24" s="29"/>
    </row>
    <row r="25" spans="1:9" s="36" customFormat="1" ht="15.75">
      <c r="A25" s="78" t="s">
        <v>330</v>
      </c>
      <c r="B25" s="29"/>
      <c r="C25" s="97" t="s">
        <v>363</v>
      </c>
      <c r="D25" s="35">
        <f>H25</f>
        <v>0</v>
      </c>
      <c r="E25" s="35"/>
      <c r="F25" s="35"/>
      <c r="G25" s="29"/>
      <c r="H25" s="35"/>
      <c r="I25" s="29"/>
    </row>
    <row r="26" spans="1:9" s="36" customFormat="1" ht="25.5">
      <c r="A26" s="134" t="s">
        <v>57</v>
      </c>
      <c r="B26" s="34">
        <v>130</v>
      </c>
      <c r="D26" s="35"/>
      <c r="E26" s="34" t="s">
        <v>54</v>
      </c>
      <c r="F26" s="34" t="s">
        <v>54</v>
      </c>
      <c r="G26" s="34" t="s">
        <v>54</v>
      </c>
      <c r="H26" s="35"/>
      <c r="I26" s="34" t="s">
        <v>54</v>
      </c>
    </row>
    <row r="27" spans="1:9" s="36" customFormat="1" ht="51">
      <c r="A27" s="134" t="s">
        <v>58</v>
      </c>
      <c r="B27" s="34">
        <v>140</v>
      </c>
      <c r="C27" s="78"/>
      <c r="D27" s="35"/>
      <c r="E27" s="34" t="s">
        <v>54</v>
      </c>
      <c r="F27" s="34" t="s">
        <v>54</v>
      </c>
      <c r="G27" s="34" t="s">
        <v>54</v>
      </c>
      <c r="H27" s="35"/>
      <c r="I27" s="34" t="s">
        <v>54</v>
      </c>
    </row>
    <row r="28" spans="1:9" s="36" customFormat="1" ht="21" customHeight="1">
      <c r="A28" s="139" t="s">
        <v>59</v>
      </c>
      <c r="B28" s="113">
        <v>150</v>
      </c>
      <c r="C28" s="114"/>
      <c r="D28" s="115">
        <f>F28</f>
        <v>15000</v>
      </c>
      <c r="E28" s="113" t="s">
        <v>54</v>
      </c>
      <c r="F28" s="115">
        <f>SUM(F29:F32)</f>
        <v>15000</v>
      </c>
      <c r="G28" s="35"/>
      <c r="H28" s="34" t="s">
        <v>54</v>
      </c>
      <c r="I28" s="34" t="s">
        <v>54</v>
      </c>
    </row>
    <row r="29" spans="1:9" s="36" customFormat="1" ht="15.75">
      <c r="A29" s="78" t="s">
        <v>339</v>
      </c>
      <c r="B29" s="34"/>
      <c r="C29" s="97" t="s">
        <v>446</v>
      </c>
      <c r="D29" s="126">
        <f>F29</f>
        <v>15000</v>
      </c>
      <c r="E29" s="127"/>
      <c r="F29" s="35">
        <v>15000</v>
      </c>
      <c r="G29" s="35"/>
      <c r="H29" s="34"/>
      <c r="I29" s="34"/>
    </row>
    <row r="30" spans="1:9" s="36" customFormat="1" ht="15.75">
      <c r="A30" s="78" t="s">
        <v>340</v>
      </c>
      <c r="B30" s="34"/>
      <c r="C30" s="97" t="s">
        <v>446</v>
      </c>
      <c r="D30" s="126">
        <f>F30</f>
        <v>0</v>
      </c>
      <c r="E30" s="127"/>
      <c r="F30" s="35"/>
      <c r="G30" s="35"/>
      <c r="H30" s="34"/>
      <c r="I30" s="34"/>
    </row>
    <row r="31" spans="1:9" s="36" customFormat="1" ht="15.75">
      <c r="A31" s="78" t="s">
        <v>341</v>
      </c>
      <c r="B31" s="34"/>
      <c r="C31" s="97" t="s">
        <v>446</v>
      </c>
      <c r="D31" s="35">
        <f>F31</f>
        <v>0</v>
      </c>
      <c r="E31" s="34"/>
      <c r="F31" s="35"/>
      <c r="G31" s="35"/>
      <c r="H31" s="34"/>
      <c r="I31" s="34"/>
    </row>
    <row r="32" spans="1:9" s="36" customFormat="1" ht="15.75">
      <c r="A32" s="78" t="s">
        <v>400</v>
      </c>
      <c r="B32" s="34"/>
      <c r="C32" s="97" t="s">
        <v>446</v>
      </c>
      <c r="D32" s="35">
        <f>F32</f>
        <v>0</v>
      </c>
      <c r="E32" s="34"/>
      <c r="F32" s="35"/>
      <c r="G32" s="35"/>
      <c r="H32" s="34"/>
      <c r="I32" s="34"/>
    </row>
    <row r="33" spans="1:9" s="36" customFormat="1" ht="15.75">
      <c r="A33" s="33" t="s">
        <v>60</v>
      </c>
      <c r="B33" s="34">
        <v>160</v>
      </c>
      <c r="C33" s="78"/>
      <c r="D33" s="35"/>
      <c r="E33" s="34" t="s">
        <v>54</v>
      </c>
      <c r="F33" s="34" t="s">
        <v>54</v>
      </c>
      <c r="G33" s="34" t="s">
        <v>54</v>
      </c>
      <c r="H33" s="35"/>
      <c r="I33" s="35"/>
    </row>
    <row r="34" spans="1:9" ht="15.75">
      <c r="A34" s="33" t="s">
        <v>61</v>
      </c>
      <c r="B34" s="34">
        <v>180</v>
      </c>
      <c r="C34" s="78" t="s">
        <v>54</v>
      </c>
      <c r="D34" s="35"/>
      <c r="E34" s="34" t="s">
        <v>54</v>
      </c>
      <c r="F34" s="34" t="s">
        <v>54</v>
      </c>
      <c r="G34" s="34" t="s">
        <v>54</v>
      </c>
      <c r="H34" s="35"/>
      <c r="I34" s="34" t="s">
        <v>54</v>
      </c>
    </row>
    <row r="35" spans="1:9" s="36" customFormat="1" ht="15.75">
      <c r="A35" s="21" t="s">
        <v>71</v>
      </c>
      <c r="B35" s="30">
        <v>200</v>
      </c>
      <c r="C35" s="79" t="s">
        <v>54</v>
      </c>
      <c r="D35" s="77">
        <f>E35+F35+H35</f>
        <v>4598100</v>
      </c>
      <c r="E35" s="77">
        <f>E36+E51+E69</f>
        <v>4473100</v>
      </c>
      <c r="F35" s="77">
        <f>F69+F36+F51</f>
        <v>15000</v>
      </c>
      <c r="G35" s="77"/>
      <c r="H35" s="144">
        <f>H69</f>
        <v>110000</v>
      </c>
      <c r="I35" s="31"/>
    </row>
    <row r="36" spans="1:9" ht="15.75">
      <c r="A36" s="112" t="s">
        <v>72</v>
      </c>
      <c r="B36" s="113">
        <v>210</v>
      </c>
      <c r="C36" s="114"/>
      <c r="D36" s="115">
        <f>E36+F36</f>
        <v>3836500</v>
      </c>
      <c r="E36" s="115">
        <f>E37+E39+E41+E42+E45+E47+E44+E38+E46+E48+E40</f>
        <v>3836500</v>
      </c>
      <c r="F36" s="115">
        <f>F43</f>
        <v>0</v>
      </c>
      <c r="G36" s="35"/>
      <c r="H36" s="35"/>
      <c r="I36" s="35"/>
    </row>
    <row r="37" spans="1:9" ht="17.25" customHeight="1">
      <c r="A37" s="19" t="s">
        <v>260</v>
      </c>
      <c r="B37" s="34"/>
      <c r="C37" s="78" t="s">
        <v>364</v>
      </c>
      <c r="D37" s="126">
        <f aca="true" t="shared" si="1" ref="D37:D42">E37</f>
        <v>2400300</v>
      </c>
      <c r="E37" s="126">
        <v>2400300</v>
      </c>
      <c r="F37" s="35"/>
      <c r="G37" s="35"/>
      <c r="H37" s="35"/>
      <c r="I37" s="29"/>
    </row>
    <row r="38" spans="1:9" ht="18" customHeight="1">
      <c r="A38" s="19"/>
      <c r="B38" s="34"/>
      <c r="C38" s="78" t="s">
        <v>394</v>
      </c>
      <c r="D38" s="126">
        <f t="shared" si="1"/>
        <v>0</v>
      </c>
      <c r="E38" s="126"/>
      <c r="F38" s="35"/>
      <c r="G38" s="35"/>
      <c r="H38" s="35"/>
      <c r="I38" s="29"/>
    </row>
    <row r="39" spans="1:9" ht="18" customHeight="1">
      <c r="A39" s="32"/>
      <c r="B39" s="28"/>
      <c r="C39" s="78" t="s">
        <v>365</v>
      </c>
      <c r="D39" s="126">
        <f t="shared" si="1"/>
        <v>546000</v>
      </c>
      <c r="E39" s="126">
        <v>546000</v>
      </c>
      <c r="F39" s="35"/>
      <c r="G39" s="35"/>
      <c r="H39" s="35"/>
      <c r="I39" s="29"/>
    </row>
    <row r="40" spans="1:9" ht="18" customHeight="1">
      <c r="A40" s="32"/>
      <c r="B40" s="28"/>
      <c r="C40" s="78" t="s">
        <v>398</v>
      </c>
      <c r="D40" s="126">
        <f t="shared" si="1"/>
        <v>0</v>
      </c>
      <c r="E40" s="126"/>
      <c r="F40" s="35"/>
      <c r="G40" s="35"/>
      <c r="H40" s="35"/>
      <c r="I40" s="29"/>
    </row>
    <row r="41" spans="1:9" ht="27" customHeight="1">
      <c r="A41" s="27" t="s">
        <v>261</v>
      </c>
      <c r="B41" s="34"/>
      <c r="C41" s="78" t="s">
        <v>366</v>
      </c>
      <c r="D41" s="126">
        <f t="shared" si="1"/>
        <v>0</v>
      </c>
      <c r="E41" s="126"/>
      <c r="F41" s="35"/>
      <c r="G41" s="35"/>
      <c r="H41" s="35"/>
      <c r="I41" s="29"/>
    </row>
    <row r="42" spans="1:9" ht="19.5" customHeight="1">
      <c r="A42" s="19"/>
      <c r="B42" s="34"/>
      <c r="C42" s="78" t="s">
        <v>367</v>
      </c>
      <c r="D42" s="126">
        <f t="shared" si="1"/>
        <v>0</v>
      </c>
      <c r="E42" s="126"/>
      <c r="F42" s="35"/>
      <c r="G42" s="35"/>
      <c r="H42" s="35"/>
      <c r="I42" s="29"/>
    </row>
    <row r="43" spans="1:9" ht="17.25" customHeight="1">
      <c r="A43" s="32"/>
      <c r="B43" s="28"/>
      <c r="C43" s="80" t="s">
        <v>343</v>
      </c>
      <c r="D43" s="126">
        <f>F43</f>
        <v>0</v>
      </c>
      <c r="E43" s="126"/>
      <c r="F43" s="35"/>
      <c r="G43" s="35"/>
      <c r="H43" s="35"/>
      <c r="I43" s="29"/>
    </row>
    <row r="44" spans="1:9" ht="51" customHeight="1">
      <c r="A44" s="27" t="s">
        <v>389</v>
      </c>
      <c r="B44" s="34"/>
      <c r="C44" s="78" t="s">
        <v>388</v>
      </c>
      <c r="D44" s="126">
        <f>E44</f>
        <v>0</v>
      </c>
      <c r="E44" s="126"/>
      <c r="F44" s="35"/>
      <c r="G44" s="35"/>
      <c r="H44" s="35"/>
      <c r="I44" s="29"/>
    </row>
    <row r="45" spans="1:9" s="36" customFormat="1" ht="38.25" customHeight="1">
      <c r="A45" s="27" t="s">
        <v>262</v>
      </c>
      <c r="B45" s="34"/>
      <c r="C45" s="78" t="s">
        <v>368</v>
      </c>
      <c r="D45" s="126">
        <f>E45</f>
        <v>724700</v>
      </c>
      <c r="E45" s="126">
        <v>724700</v>
      </c>
      <c r="F45" s="35"/>
      <c r="G45" s="35"/>
      <c r="H45" s="35"/>
      <c r="I45" s="29"/>
    </row>
    <row r="46" spans="1:9" s="36" customFormat="1" ht="17.25" customHeight="1">
      <c r="A46" s="27"/>
      <c r="B46" s="34"/>
      <c r="C46" s="78" t="s">
        <v>395</v>
      </c>
      <c r="D46" s="126">
        <f>E46</f>
        <v>0</v>
      </c>
      <c r="E46" s="126"/>
      <c r="F46" s="35"/>
      <c r="G46" s="35"/>
      <c r="H46" s="35"/>
      <c r="I46" s="29"/>
    </row>
    <row r="47" spans="1:9" ht="18" customHeight="1">
      <c r="A47" s="20"/>
      <c r="B47" s="29"/>
      <c r="C47" s="78" t="s">
        <v>369</v>
      </c>
      <c r="D47" s="126">
        <f>E47</f>
        <v>165500</v>
      </c>
      <c r="E47" s="126">
        <v>165500</v>
      </c>
      <c r="F47" s="35"/>
      <c r="G47" s="35"/>
      <c r="H47" s="35"/>
      <c r="I47" s="29"/>
    </row>
    <row r="48" spans="1:9" ht="18" customHeight="1">
      <c r="A48" s="20"/>
      <c r="B48" s="29"/>
      <c r="C48" s="78" t="s">
        <v>399</v>
      </c>
      <c r="D48" s="126">
        <f>E48</f>
        <v>0</v>
      </c>
      <c r="E48" s="126"/>
      <c r="F48" s="35"/>
      <c r="G48" s="35"/>
      <c r="H48" s="35"/>
      <c r="I48" s="29"/>
    </row>
    <row r="49" spans="1:9" ht="25.5">
      <c r="A49" s="134" t="s">
        <v>70</v>
      </c>
      <c r="B49" s="34">
        <v>220</v>
      </c>
      <c r="C49" s="78"/>
      <c r="D49" s="35"/>
      <c r="E49" s="35"/>
      <c r="F49" s="35"/>
      <c r="G49" s="35"/>
      <c r="H49" s="35"/>
      <c r="I49" s="35"/>
    </row>
    <row r="50" spans="1:9" s="36" customFormat="1" ht="11.25" customHeight="1">
      <c r="A50" s="32"/>
      <c r="B50" s="28"/>
      <c r="C50" s="78"/>
      <c r="D50" s="35"/>
      <c r="E50" s="35"/>
      <c r="F50" s="35"/>
      <c r="G50" s="35"/>
      <c r="H50" s="35"/>
      <c r="I50" s="29"/>
    </row>
    <row r="51" spans="1:9" ht="38.25">
      <c r="A51" s="139" t="s">
        <v>352</v>
      </c>
      <c r="B51" s="113">
        <v>230</v>
      </c>
      <c r="C51" s="114"/>
      <c r="D51" s="115">
        <f>E51+F51</f>
        <v>8000</v>
      </c>
      <c r="E51" s="115">
        <f>E52+E57+E58+E59+E61+E60+E56</f>
        <v>8000</v>
      </c>
      <c r="F51" s="115">
        <f>F52+F57+F58+F59+F61+F55</f>
        <v>0</v>
      </c>
      <c r="G51" s="35"/>
      <c r="H51" s="35"/>
      <c r="I51" s="35"/>
    </row>
    <row r="52" spans="1:9" ht="15.75">
      <c r="A52" s="137" t="s">
        <v>353</v>
      </c>
      <c r="B52" s="131"/>
      <c r="C52" s="132" t="s">
        <v>354</v>
      </c>
      <c r="D52" s="135">
        <f>E52</f>
        <v>3000</v>
      </c>
      <c r="E52" s="135">
        <f>E53+E54</f>
        <v>3000</v>
      </c>
      <c r="F52" s="35"/>
      <c r="G52" s="35"/>
      <c r="H52" s="35"/>
      <c r="I52" s="35"/>
    </row>
    <row r="53" spans="1:9" ht="26.25" customHeight="1">
      <c r="A53" s="138" t="s">
        <v>264</v>
      </c>
      <c r="B53" s="28"/>
      <c r="C53" s="133" t="s">
        <v>355</v>
      </c>
      <c r="D53" s="35">
        <f aca="true" t="shared" si="2" ref="D53:D61">E53</f>
        <v>3000</v>
      </c>
      <c r="E53" s="35">
        <v>3000</v>
      </c>
      <c r="F53" s="35"/>
      <c r="G53" s="35"/>
      <c r="H53" s="35"/>
      <c r="I53" s="29"/>
    </row>
    <row r="54" spans="1:9" ht="17.25" customHeight="1">
      <c r="A54" s="146" t="s">
        <v>436</v>
      </c>
      <c r="B54" s="28"/>
      <c r="C54" s="133" t="s">
        <v>437</v>
      </c>
      <c r="D54" s="35">
        <f t="shared" si="2"/>
        <v>0</v>
      </c>
      <c r="E54" s="35"/>
      <c r="F54" s="35"/>
      <c r="G54" s="35"/>
      <c r="H54" s="35"/>
      <c r="I54" s="29"/>
    </row>
    <row r="55" spans="1:9" ht="17.25" customHeight="1" hidden="1">
      <c r="A55" s="138"/>
      <c r="B55" s="34"/>
      <c r="C55" s="78"/>
      <c r="D55" s="35">
        <f>F55</f>
        <v>0</v>
      </c>
      <c r="E55" s="35"/>
      <c r="F55" s="35"/>
      <c r="G55" s="35"/>
      <c r="H55" s="35"/>
      <c r="I55" s="29"/>
    </row>
    <row r="56" spans="1:9" ht="17.25" customHeight="1">
      <c r="A56" s="138" t="s">
        <v>447</v>
      </c>
      <c r="B56" s="34"/>
      <c r="C56" s="78" t="s">
        <v>448</v>
      </c>
      <c r="D56" s="35">
        <f>E56</f>
        <v>5000</v>
      </c>
      <c r="E56" s="35">
        <v>5000</v>
      </c>
      <c r="F56" s="35"/>
      <c r="G56" s="35"/>
      <c r="H56" s="35"/>
      <c r="I56" s="29"/>
    </row>
    <row r="57" spans="1:9" ht="24.75" customHeight="1">
      <c r="A57" s="138" t="s">
        <v>348</v>
      </c>
      <c r="B57" s="28"/>
      <c r="C57" s="78" t="s">
        <v>356</v>
      </c>
      <c r="D57" s="35">
        <f t="shared" si="2"/>
        <v>0</v>
      </c>
      <c r="E57" s="35"/>
      <c r="F57" s="35"/>
      <c r="G57" s="35"/>
      <c r="H57" s="35"/>
      <c r="I57" s="29"/>
    </row>
    <row r="58" spans="1:9" ht="24" customHeight="1">
      <c r="A58" s="138" t="s">
        <v>349</v>
      </c>
      <c r="B58" s="28"/>
      <c r="C58" s="78" t="s">
        <v>357</v>
      </c>
      <c r="D58" s="35">
        <f t="shared" si="2"/>
        <v>0</v>
      </c>
      <c r="E58" s="35"/>
      <c r="F58" s="35"/>
      <c r="G58" s="35"/>
      <c r="H58" s="35"/>
      <c r="I58" s="29"/>
    </row>
    <row r="59" spans="1:9" s="36" customFormat="1" ht="18.75" customHeight="1">
      <c r="A59" s="138" t="s">
        <v>350</v>
      </c>
      <c r="B59" s="28"/>
      <c r="C59" s="78" t="s">
        <v>402</v>
      </c>
      <c r="D59" s="35">
        <f>F59</f>
        <v>0</v>
      </c>
      <c r="E59" s="35"/>
      <c r="F59" s="35"/>
      <c r="G59" s="35"/>
      <c r="H59" s="35"/>
      <c r="I59" s="29"/>
    </row>
    <row r="60" spans="1:9" s="36" customFormat="1" ht="18" customHeight="1">
      <c r="A60" s="138" t="s">
        <v>350</v>
      </c>
      <c r="B60" s="28"/>
      <c r="C60" s="78" t="s">
        <v>358</v>
      </c>
      <c r="D60" s="35">
        <f t="shared" si="2"/>
        <v>0</v>
      </c>
      <c r="E60" s="35">
        <v>0</v>
      </c>
      <c r="F60" s="35"/>
      <c r="G60" s="35"/>
      <c r="H60" s="35"/>
      <c r="I60" s="29"/>
    </row>
    <row r="61" spans="1:9" ht="26.25" customHeight="1">
      <c r="A61" s="138" t="s">
        <v>406</v>
      </c>
      <c r="B61" s="34"/>
      <c r="C61" s="78" t="s">
        <v>359</v>
      </c>
      <c r="D61" s="35">
        <f t="shared" si="2"/>
        <v>0</v>
      </c>
      <c r="E61" s="35">
        <v>0</v>
      </c>
      <c r="F61" s="35"/>
      <c r="G61" s="35"/>
      <c r="H61" s="35"/>
      <c r="I61" s="29"/>
    </row>
    <row r="62" spans="1:9" ht="20.25" customHeight="1">
      <c r="A62" s="134" t="s">
        <v>73</v>
      </c>
      <c r="B62" s="34">
        <v>240</v>
      </c>
      <c r="C62" s="78"/>
      <c r="D62" s="35"/>
      <c r="E62" s="35"/>
      <c r="F62" s="35"/>
      <c r="G62" s="35"/>
      <c r="H62" s="35"/>
      <c r="I62" s="35"/>
    </row>
    <row r="63" spans="1:9" ht="25.5">
      <c r="A63" s="134" t="s">
        <v>62</v>
      </c>
      <c r="B63" s="34">
        <v>250</v>
      </c>
      <c r="C63" s="78"/>
      <c r="D63" s="35"/>
      <c r="E63" s="35"/>
      <c r="F63" s="35"/>
      <c r="G63" s="35"/>
      <c r="H63" s="35"/>
      <c r="I63" s="35"/>
    </row>
    <row r="64" spans="1:9" s="36" customFormat="1" ht="10.5" customHeight="1">
      <c r="A64" s="138"/>
      <c r="B64" s="28"/>
      <c r="C64" s="78"/>
      <c r="D64" s="35"/>
      <c r="E64" s="35"/>
      <c r="F64" s="35"/>
      <c r="G64" s="35"/>
      <c r="H64" s="35"/>
      <c r="I64" s="29"/>
    </row>
    <row r="65" spans="1:9" s="36" customFormat="1" ht="25.5">
      <c r="A65" s="140" t="s">
        <v>63</v>
      </c>
      <c r="B65" s="120">
        <v>260</v>
      </c>
      <c r="C65" s="121"/>
      <c r="D65" s="122">
        <f>D67+D69</f>
        <v>753600</v>
      </c>
      <c r="E65" s="122">
        <f>E67+E69</f>
        <v>628600</v>
      </c>
      <c r="F65" s="122">
        <f>F67+F69</f>
        <v>15000</v>
      </c>
      <c r="G65" s="122">
        <f>G67+G69</f>
        <v>0</v>
      </c>
      <c r="H65" s="141">
        <f>H67+H69</f>
        <v>110000</v>
      </c>
      <c r="I65" s="35"/>
    </row>
    <row r="66" spans="1:9" s="36" customFormat="1" ht="9" customHeight="1">
      <c r="A66" s="134"/>
      <c r="B66" s="34"/>
      <c r="C66" s="78"/>
      <c r="D66" s="35"/>
      <c r="E66" s="35"/>
      <c r="F66" s="35"/>
      <c r="G66" s="35"/>
      <c r="H66" s="142"/>
      <c r="I66" s="35"/>
    </row>
    <row r="67" spans="1:9" ht="47.25">
      <c r="A67" s="19" t="s">
        <v>265</v>
      </c>
      <c r="B67" s="34">
        <v>261</v>
      </c>
      <c r="C67" s="78"/>
      <c r="D67" s="35"/>
      <c r="E67" s="35"/>
      <c r="F67" s="35"/>
      <c r="G67" s="35"/>
      <c r="H67" s="142"/>
      <c r="I67" s="35"/>
    </row>
    <row r="68" spans="1:9" ht="15.75">
      <c r="A68" s="33"/>
      <c r="B68" s="34"/>
      <c r="C68" s="78" t="s">
        <v>54</v>
      </c>
      <c r="D68" s="35"/>
      <c r="E68" s="35"/>
      <c r="F68" s="35"/>
      <c r="G68" s="35"/>
      <c r="H68" s="142"/>
      <c r="I68" s="35"/>
    </row>
    <row r="69" spans="1:9" s="37" customFormat="1" ht="47.25">
      <c r="A69" s="119" t="s">
        <v>263</v>
      </c>
      <c r="B69" s="120">
        <v>262</v>
      </c>
      <c r="C69" s="121"/>
      <c r="D69" s="122">
        <f>E69+F69+H69</f>
        <v>753600</v>
      </c>
      <c r="E69" s="122">
        <f>E70+E75+E85+E92+E89+E95+E91+E84+E86+E87+E88+E90+E83</f>
        <v>628600</v>
      </c>
      <c r="F69" s="122">
        <f>F96+F100+F97+F98+F99+F101</f>
        <v>15000</v>
      </c>
      <c r="G69" s="122"/>
      <c r="H69" s="141">
        <f>H102+H106+H107</f>
        <v>110000</v>
      </c>
      <c r="I69" s="35"/>
    </row>
    <row r="70" spans="1:9" ht="15.75">
      <c r="A70" s="20"/>
      <c r="B70" s="29"/>
      <c r="C70" s="83" t="s">
        <v>333</v>
      </c>
      <c r="D70" s="84">
        <f aca="true" t="shared" si="3" ref="D70:D94">E70</f>
        <v>88000</v>
      </c>
      <c r="E70" s="84">
        <f>E71+E72+E73+E74</f>
        <v>88000</v>
      </c>
      <c r="F70" s="84"/>
      <c r="G70" s="84"/>
      <c r="H70" s="84"/>
      <c r="I70" s="85"/>
    </row>
    <row r="71" spans="1:9" ht="18.75" customHeight="1">
      <c r="A71" s="81" t="s">
        <v>273</v>
      </c>
      <c r="B71" s="34"/>
      <c r="C71" s="78" t="s">
        <v>370</v>
      </c>
      <c r="D71" s="126">
        <f t="shared" si="3"/>
        <v>10000</v>
      </c>
      <c r="E71" s="126">
        <v>10000</v>
      </c>
      <c r="F71" s="35"/>
      <c r="G71" s="35"/>
      <c r="H71" s="35"/>
      <c r="I71" s="29"/>
    </row>
    <row r="72" spans="1:9" ht="18.75" customHeight="1">
      <c r="A72" s="81" t="s">
        <v>274</v>
      </c>
      <c r="B72" s="88"/>
      <c r="C72" s="78" t="s">
        <v>371</v>
      </c>
      <c r="D72" s="128">
        <f t="shared" si="3"/>
        <v>25000</v>
      </c>
      <c r="E72" s="128">
        <v>25000</v>
      </c>
      <c r="F72" s="35"/>
      <c r="G72" s="35"/>
      <c r="H72" s="35"/>
      <c r="I72" s="29"/>
    </row>
    <row r="73" spans="1:9" ht="19.5" customHeight="1">
      <c r="A73" s="81" t="s">
        <v>275</v>
      </c>
      <c r="B73" s="88"/>
      <c r="C73" s="78" t="s">
        <v>372</v>
      </c>
      <c r="D73" s="128">
        <f t="shared" si="3"/>
        <v>50000</v>
      </c>
      <c r="E73" s="128">
        <v>50000</v>
      </c>
      <c r="F73" s="35"/>
      <c r="G73" s="35"/>
      <c r="H73" s="35"/>
      <c r="I73" s="29"/>
    </row>
    <row r="74" spans="1:9" ht="30.75" customHeight="1">
      <c r="A74" s="81" t="s">
        <v>435</v>
      </c>
      <c r="B74" s="88"/>
      <c r="C74" s="78" t="s">
        <v>417</v>
      </c>
      <c r="D74" s="128">
        <f t="shared" si="3"/>
        <v>3000</v>
      </c>
      <c r="E74" s="126">
        <v>3000</v>
      </c>
      <c r="F74" s="35"/>
      <c r="G74" s="35"/>
      <c r="H74" s="35"/>
      <c r="I74" s="29"/>
    </row>
    <row r="75" spans="1:9" ht="15.75">
      <c r="A75" s="20"/>
      <c r="B75" s="20"/>
      <c r="C75" s="83" t="s">
        <v>334</v>
      </c>
      <c r="D75" s="86">
        <f t="shared" si="3"/>
        <v>509500</v>
      </c>
      <c r="E75" s="86">
        <f>SUM(E76:E82)</f>
        <v>509500</v>
      </c>
      <c r="F75" s="86"/>
      <c r="G75" s="86"/>
      <c r="H75" s="86"/>
      <c r="I75" s="87"/>
    </row>
    <row r="76" spans="1:9" ht="18" customHeight="1">
      <c r="A76" s="81" t="s">
        <v>416</v>
      </c>
      <c r="B76" s="88"/>
      <c r="C76" s="116" t="s">
        <v>415</v>
      </c>
      <c r="D76" s="117">
        <f>E76</f>
        <v>20000</v>
      </c>
      <c r="E76" s="117">
        <v>20000</v>
      </c>
      <c r="F76" s="117"/>
      <c r="G76" s="117"/>
      <c r="H76" s="117"/>
      <c r="I76" s="118"/>
    </row>
    <row r="77" spans="1:9" ht="19.5" customHeight="1">
      <c r="A77" s="81" t="s">
        <v>276</v>
      </c>
      <c r="B77" s="88"/>
      <c r="C77" s="116" t="s">
        <v>373</v>
      </c>
      <c r="D77" s="128">
        <f t="shared" si="3"/>
        <v>120000</v>
      </c>
      <c r="E77" s="117">
        <v>120000</v>
      </c>
      <c r="F77" s="117"/>
      <c r="G77" s="117"/>
      <c r="H77" s="117"/>
      <c r="I77" s="118"/>
    </row>
    <row r="78" spans="1:9" ht="18.75" customHeight="1">
      <c r="A78" s="81" t="s">
        <v>277</v>
      </c>
      <c r="B78" s="88"/>
      <c r="C78" s="116" t="s">
        <v>374</v>
      </c>
      <c r="D78" s="128">
        <f t="shared" si="3"/>
        <v>35500</v>
      </c>
      <c r="E78" s="117">
        <v>35500</v>
      </c>
      <c r="F78" s="117"/>
      <c r="G78" s="117"/>
      <c r="H78" s="117"/>
      <c r="I78" s="118"/>
    </row>
    <row r="79" spans="1:9" ht="18.75" customHeight="1">
      <c r="A79" s="81" t="s">
        <v>274</v>
      </c>
      <c r="B79" s="88"/>
      <c r="C79" s="116" t="s">
        <v>375</v>
      </c>
      <c r="D79" s="128">
        <f t="shared" si="3"/>
        <v>93000</v>
      </c>
      <c r="E79" s="117">
        <v>93000</v>
      </c>
      <c r="F79" s="117"/>
      <c r="G79" s="117"/>
      <c r="H79" s="117"/>
      <c r="I79" s="118"/>
    </row>
    <row r="80" spans="1:9" ht="19.5" customHeight="1">
      <c r="A80" s="81" t="s">
        <v>275</v>
      </c>
      <c r="B80" s="88"/>
      <c r="C80" s="116" t="s">
        <v>396</v>
      </c>
      <c r="D80" s="128">
        <f t="shared" si="3"/>
        <v>0</v>
      </c>
      <c r="E80" s="117">
        <v>0</v>
      </c>
      <c r="F80" s="117"/>
      <c r="G80" s="117"/>
      <c r="H80" s="117"/>
      <c r="I80" s="118"/>
    </row>
    <row r="81" spans="1:9" ht="19.5" customHeight="1">
      <c r="A81" s="81" t="s">
        <v>433</v>
      </c>
      <c r="B81" s="88"/>
      <c r="C81" s="116" t="s">
        <v>430</v>
      </c>
      <c r="D81" s="128">
        <f t="shared" si="3"/>
        <v>10000</v>
      </c>
      <c r="E81" s="117">
        <v>10000</v>
      </c>
      <c r="F81" s="117"/>
      <c r="G81" s="117"/>
      <c r="H81" s="117"/>
      <c r="I81" s="118"/>
    </row>
    <row r="82" spans="1:9" ht="31.5" customHeight="1">
      <c r="A82" s="81" t="s">
        <v>435</v>
      </c>
      <c r="B82" s="88"/>
      <c r="C82" s="116" t="s">
        <v>418</v>
      </c>
      <c r="D82" s="128">
        <f t="shared" si="3"/>
        <v>231000</v>
      </c>
      <c r="E82" s="81">
        <v>231000</v>
      </c>
      <c r="F82" s="81"/>
      <c r="G82" s="81"/>
      <c r="H82" s="81"/>
      <c r="I82" s="20"/>
    </row>
    <row r="83" spans="1:9" ht="20.25" customHeight="1">
      <c r="A83" s="81" t="s">
        <v>276</v>
      </c>
      <c r="B83" s="88"/>
      <c r="C83" s="132" t="s">
        <v>429</v>
      </c>
      <c r="D83" s="128">
        <f>E83</f>
        <v>0</v>
      </c>
      <c r="E83" s="145"/>
      <c r="F83" s="81"/>
      <c r="G83" s="81"/>
      <c r="H83" s="81"/>
      <c r="I83" s="20"/>
    </row>
    <row r="84" spans="1:9" ht="19.5" customHeight="1">
      <c r="A84" s="81" t="s">
        <v>433</v>
      </c>
      <c r="B84" s="88"/>
      <c r="C84" s="132" t="s">
        <v>428</v>
      </c>
      <c r="D84" s="128">
        <f t="shared" si="3"/>
        <v>0</v>
      </c>
      <c r="E84" s="117">
        <v>0</v>
      </c>
      <c r="F84" s="117"/>
      <c r="G84" s="81"/>
      <c r="H84" s="81"/>
      <c r="I84" s="20"/>
    </row>
    <row r="85" spans="1:9" s="37" customFormat="1" ht="19.5" customHeight="1">
      <c r="A85" s="81" t="s">
        <v>433</v>
      </c>
      <c r="B85" s="88"/>
      <c r="C85" s="132" t="s">
        <v>420</v>
      </c>
      <c r="D85" s="128">
        <f t="shared" si="3"/>
        <v>28100</v>
      </c>
      <c r="E85" s="117">
        <v>28100</v>
      </c>
      <c r="F85" s="117"/>
      <c r="G85" s="117"/>
      <c r="H85" s="117"/>
      <c r="I85" s="118"/>
    </row>
    <row r="86" spans="1:9" s="37" customFormat="1" ht="19.5" customHeight="1">
      <c r="A86" s="81" t="s">
        <v>433</v>
      </c>
      <c r="B86" s="88"/>
      <c r="C86" s="132" t="s">
        <v>419</v>
      </c>
      <c r="D86" s="128">
        <f t="shared" si="3"/>
        <v>0</v>
      </c>
      <c r="E86" s="145"/>
      <c r="F86" s="117"/>
      <c r="G86" s="117"/>
      <c r="H86" s="117"/>
      <c r="I86" s="118"/>
    </row>
    <row r="87" spans="1:9" s="37" customFormat="1" ht="19.5" customHeight="1" hidden="1">
      <c r="A87" s="81" t="s">
        <v>433</v>
      </c>
      <c r="B87" s="88"/>
      <c r="C87" s="132"/>
      <c r="D87" s="128"/>
      <c r="E87" s="117"/>
      <c r="F87" s="117"/>
      <c r="G87" s="117"/>
      <c r="H87" s="117"/>
      <c r="I87" s="118"/>
    </row>
    <row r="88" spans="1:9" s="37" customFormat="1" ht="19.5" customHeight="1" hidden="1">
      <c r="A88" s="81" t="s">
        <v>433</v>
      </c>
      <c r="B88" s="88"/>
      <c r="C88" s="132"/>
      <c r="D88" s="128"/>
      <c r="E88" s="117"/>
      <c r="F88" s="117"/>
      <c r="G88" s="117"/>
      <c r="H88" s="117"/>
      <c r="I88" s="118"/>
    </row>
    <row r="89" spans="1:9" s="37" customFormat="1" ht="19.5" customHeight="1">
      <c r="A89" s="81" t="s">
        <v>433</v>
      </c>
      <c r="B89" s="88"/>
      <c r="C89" s="132" t="s">
        <v>426</v>
      </c>
      <c r="D89" s="117">
        <f>E89</f>
        <v>0</v>
      </c>
      <c r="E89" s="117"/>
      <c r="F89" s="117"/>
      <c r="G89" s="117"/>
      <c r="H89" s="117"/>
      <c r="I89" s="118"/>
    </row>
    <row r="90" spans="1:9" s="37" customFormat="1" ht="19.5" customHeight="1">
      <c r="A90" s="81" t="s">
        <v>433</v>
      </c>
      <c r="B90" s="88"/>
      <c r="C90" s="132" t="s">
        <v>427</v>
      </c>
      <c r="D90" s="117">
        <f>E90</f>
        <v>0</v>
      </c>
      <c r="E90" s="145"/>
      <c r="F90" s="117"/>
      <c r="G90" s="117"/>
      <c r="H90" s="117"/>
      <c r="I90" s="118"/>
    </row>
    <row r="91" spans="1:9" s="37" customFormat="1" ht="19.5" customHeight="1">
      <c r="A91" s="81" t="s">
        <v>273</v>
      </c>
      <c r="B91" s="88"/>
      <c r="C91" s="132" t="s">
        <v>376</v>
      </c>
      <c r="D91" s="117">
        <f>E91</f>
        <v>0</v>
      </c>
      <c r="E91" s="145"/>
      <c r="F91" s="117"/>
      <c r="G91" s="117"/>
      <c r="H91" s="117"/>
      <c r="I91" s="118"/>
    </row>
    <row r="92" spans="1:9" ht="15.75">
      <c r="A92" s="81"/>
      <c r="B92" s="88"/>
      <c r="C92" s="83" t="s">
        <v>337</v>
      </c>
      <c r="D92" s="129">
        <f t="shared" si="3"/>
        <v>3000</v>
      </c>
      <c r="E92" s="129">
        <f>E93+E94</f>
        <v>3000</v>
      </c>
      <c r="F92" s="86"/>
      <c r="G92" s="86"/>
      <c r="H92" s="86"/>
      <c r="I92" s="87"/>
    </row>
    <row r="93" spans="1:9" ht="16.5" customHeight="1">
      <c r="A93" s="81" t="s">
        <v>277</v>
      </c>
      <c r="B93" s="88"/>
      <c r="C93" s="78" t="s">
        <v>377</v>
      </c>
      <c r="D93" s="128">
        <f t="shared" si="3"/>
        <v>2000</v>
      </c>
      <c r="E93" s="128">
        <v>2000</v>
      </c>
      <c r="F93" s="89"/>
      <c r="G93" s="89"/>
      <c r="H93" s="89"/>
      <c r="I93" s="90"/>
    </row>
    <row r="94" spans="1:9" ht="17.25" customHeight="1">
      <c r="A94" s="81" t="s">
        <v>433</v>
      </c>
      <c r="B94" s="88"/>
      <c r="C94" s="78" t="s">
        <v>431</v>
      </c>
      <c r="D94" s="128">
        <f t="shared" si="3"/>
        <v>1000</v>
      </c>
      <c r="E94" s="128">
        <v>1000</v>
      </c>
      <c r="F94" s="89"/>
      <c r="G94" s="89"/>
      <c r="H94" s="89"/>
      <c r="I94" s="90"/>
    </row>
    <row r="95" spans="1:9" ht="17.25" customHeight="1">
      <c r="A95" s="81" t="s">
        <v>433</v>
      </c>
      <c r="B95" s="88"/>
      <c r="C95" s="132" t="s">
        <v>432</v>
      </c>
      <c r="D95" s="117">
        <f>E95</f>
        <v>0</v>
      </c>
      <c r="E95" s="117"/>
      <c r="F95" s="117"/>
      <c r="G95" s="117"/>
      <c r="H95" s="117"/>
      <c r="I95" s="118"/>
    </row>
    <row r="96" spans="1:9" ht="18" customHeight="1">
      <c r="A96" s="81" t="s">
        <v>274</v>
      </c>
      <c r="B96" s="88"/>
      <c r="C96" s="132" t="s">
        <v>342</v>
      </c>
      <c r="D96" s="128">
        <f aca="true" t="shared" si="4" ref="D96:D101">F96</f>
        <v>15000</v>
      </c>
      <c r="E96" s="117"/>
      <c r="F96" s="117">
        <v>15000</v>
      </c>
      <c r="G96" s="117"/>
      <c r="H96" s="117"/>
      <c r="I96" s="118"/>
    </row>
    <row r="97" spans="1:9" ht="34.5" customHeight="1">
      <c r="A97" s="81" t="s">
        <v>277</v>
      </c>
      <c r="B97" s="88"/>
      <c r="C97" s="132" t="s">
        <v>403</v>
      </c>
      <c r="D97" s="128">
        <f t="shared" si="4"/>
        <v>0</v>
      </c>
      <c r="E97" s="117"/>
      <c r="F97" s="117"/>
      <c r="G97" s="117"/>
      <c r="H97" s="117"/>
      <c r="I97" s="118"/>
    </row>
    <row r="98" spans="1:9" ht="18" customHeight="1">
      <c r="A98" s="81" t="s">
        <v>331</v>
      </c>
      <c r="B98" s="88"/>
      <c r="C98" s="132" t="s">
        <v>404</v>
      </c>
      <c r="D98" s="128">
        <f t="shared" si="4"/>
        <v>0</v>
      </c>
      <c r="E98" s="117"/>
      <c r="F98" s="117"/>
      <c r="G98" s="117"/>
      <c r="H98" s="117"/>
      <c r="I98" s="118"/>
    </row>
    <row r="99" spans="1:9" ht="18" customHeight="1">
      <c r="A99" s="81" t="s">
        <v>276</v>
      </c>
      <c r="B99" s="88"/>
      <c r="C99" s="132" t="s">
        <v>407</v>
      </c>
      <c r="D99" s="128">
        <f t="shared" si="4"/>
        <v>0</v>
      </c>
      <c r="E99" s="117"/>
      <c r="F99" s="117"/>
      <c r="G99" s="117"/>
      <c r="H99" s="117"/>
      <c r="I99" s="118"/>
    </row>
    <row r="100" spans="1:9" ht="18" customHeight="1">
      <c r="A100" s="81" t="s">
        <v>331</v>
      </c>
      <c r="B100" s="88"/>
      <c r="C100" s="132" t="s">
        <v>344</v>
      </c>
      <c r="D100" s="128">
        <f t="shared" si="4"/>
        <v>0</v>
      </c>
      <c r="E100" s="117"/>
      <c r="F100" s="117"/>
      <c r="G100" s="117"/>
      <c r="H100" s="117"/>
      <c r="I100" s="118"/>
    </row>
    <row r="101" spans="1:9" ht="18" customHeight="1">
      <c r="A101" s="81" t="s">
        <v>331</v>
      </c>
      <c r="B101" s="88"/>
      <c r="C101" s="132" t="s">
        <v>409</v>
      </c>
      <c r="D101" s="128">
        <f t="shared" si="4"/>
        <v>0</v>
      </c>
      <c r="E101" s="117"/>
      <c r="F101" s="117"/>
      <c r="G101" s="117"/>
      <c r="H101" s="117"/>
      <c r="I101" s="118"/>
    </row>
    <row r="102" spans="1:9" ht="18" customHeight="1">
      <c r="A102" s="81"/>
      <c r="B102" s="88"/>
      <c r="C102" s="114"/>
      <c r="D102" s="129">
        <f>H102</f>
        <v>110000</v>
      </c>
      <c r="E102" s="129"/>
      <c r="F102" s="129"/>
      <c r="G102" s="129"/>
      <c r="H102" s="129">
        <f>H103+H104+H105</f>
        <v>110000</v>
      </c>
      <c r="I102" s="118"/>
    </row>
    <row r="103" spans="1:9" s="37" customFormat="1" ht="18.75" customHeight="1">
      <c r="A103" s="81" t="s">
        <v>433</v>
      </c>
      <c r="B103" s="88"/>
      <c r="C103" s="116" t="s">
        <v>421</v>
      </c>
      <c r="D103" s="117">
        <f>H103</f>
        <v>103000</v>
      </c>
      <c r="E103" s="117"/>
      <c r="F103" s="117"/>
      <c r="G103" s="117"/>
      <c r="H103" s="117">
        <v>103000</v>
      </c>
      <c r="I103" s="118"/>
    </row>
    <row r="104" spans="1:9" s="37" customFormat="1" ht="30" customHeight="1">
      <c r="A104" s="81" t="s">
        <v>434</v>
      </c>
      <c r="B104" s="88"/>
      <c r="C104" s="116" t="s">
        <v>422</v>
      </c>
      <c r="D104" s="117"/>
      <c r="E104" s="117"/>
      <c r="F104" s="117"/>
      <c r="G104" s="117"/>
      <c r="H104" s="117">
        <v>3000</v>
      </c>
      <c r="I104" s="118"/>
    </row>
    <row r="105" spans="1:9" s="37" customFormat="1" ht="33" customHeight="1">
      <c r="A105" s="81" t="s">
        <v>435</v>
      </c>
      <c r="B105" s="88"/>
      <c r="C105" s="116" t="s">
        <v>423</v>
      </c>
      <c r="D105" s="117"/>
      <c r="E105" s="117"/>
      <c r="F105" s="117"/>
      <c r="G105" s="117"/>
      <c r="H105" s="117">
        <v>4000</v>
      </c>
      <c r="I105" s="118"/>
    </row>
    <row r="106" spans="1:9" s="37" customFormat="1" ht="18.75" customHeight="1">
      <c r="A106" s="81" t="s">
        <v>433</v>
      </c>
      <c r="B106" s="88"/>
      <c r="C106" s="132" t="s">
        <v>424</v>
      </c>
      <c r="D106" s="128">
        <f>H106</f>
        <v>0</v>
      </c>
      <c r="E106" s="117"/>
      <c r="F106" s="117"/>
      <c r="G106" s="117"/>
      <c r="H106" s="145"/>
      <c r="I106" s="118"/>
    </row>
    <row r="107" spans="1:9" s="37" customFormat="1" ht="18" customHeight="1">
      <c r="A107" s="81" t="s">
        <v>433</v>
      </c>
      <c r="B107" s="88"/>
      <c r="C107" s="132" t="s">
        <v>425</v>
      </c>
      <c r="D107" s="117">
        <f>H107</f>
        <v>0</v>
      </c>
      <c r="E107" s="117"/>
      <c r="F107" s="117"/>
      <c r="G107" s="117"/>
      <c r="H107" s="117"/>
      <c r="I107" s="118"/>
    </row>
    <row r="108" spans="1:9" s="37" customFormat="1" ht="31.5">
      <c r="A108" s="21" t="s">
        <v>75</v>
      </c>
      <c r="B108" s="30">
        <v>300</v>
      </c>
      <c r="C108" s="78"/>
      <c r="D108" s="77"/>
      <c r="E108" s="77"/>
      <c r="F108" s="77"/>
      <c r="G108" s="77"/>
      <c r="H108" s="77"/>
      <c r="I108" s="31"/>
    </row>
    <row r="109" spans="1:9" ht="15.75">
      <c r="A109" s="25" t="s">
        <v>64</v>
      </c>
      <c r="B109" s="28">
        <v>310</v>
      </c>
      <c r="C109" s="78"/>
      <c r="D109" s="35"/>
      <c r="E109" s="35"/>
      <c r="F109" s="35"/>
      <c r="G109" s="35"/>
      <c r="H109" s="35"/>
      <c r="I109" s="29"/>
    </row>
    <row r="110" spans="1:9" ht="15.75">
      <c r="A110" s="25" t="s">
        <v>65</v>
      </c>
      <c r="B110" s="28">
        <v>320</v>
      </c>
      <c r="C110" s="79" t="s">
        <v>54</v>
      </c>
      <c r="D110" s="35"/>
      <c r="E110" s="35"/>
      <c r="F110" s="35"/>
      <c r="G110" s="35"/>
      <c r="H110" s="35"/>
      <c r="I110" s="29"/>
    </row>
    <row r="111" spans="1:9" ht="15.75">
      <c r="A111" s="21" t="s">
        <v>76</v>
      </c>
      <c r="B111" s="30">
        <v>400</v>
      </c>
      <c r="C111" s="78"/>
      <c r="D111" s="77"/>
      <c r="E111" s="77"/>
      <c r="F111" s="77"/>
      <c r="G111" s="77"/>
      <c r="H111" s="77"/>
      <c r="I111" s="31"/>
    </row>
    <row r="112" spans="1:9" ht="15.75">
      <c r="A112" s="25" t="s">
        <v>66</v>
      </c>
      <c r="B112" s="28">
        <v>410</v>
      </c>
      <c r="C112" s="78"/>
      <c r="D112" s="35"/>
      <c r="E112" s="35"/>
      <c r="F112" s="35"/>
      <c r="G112" s="35"/>
      <c r="H112" s="35"/>
      <c r="I112" s="29"/>
    </row>
    <row r="113" spans="1:9" ht="15.75">
      <c r="A113" s="25" t="s">
        <v>67</v>
      </c>
      <c r="B113" s="28">
        <v>420</v>
      </c>
      <c r="C113" s="79"/>
      <c r="D113" s="35"/>
      <c r="E113" s="35"/>
      <c r="F113" s="35"/>
      <c r="G113" s="35"/>
      <c r="H113" s="35"/>
      <c r="I113" s="29"/>
    </row>
    <row r="114" spans="1:9" ht="15.75">
      <c r="A114" s="21" t="s">
        <v>68</v>
      </c>
      <c r="B114" s="30">
        <v>500</v>
      </c>
      <c r="C114" s="79" t="s">
        <v>54</v>
      </c>
      <c r="D114" s="77">
        <f>E114+H114</f>
        <v>0</v>
      </c>
      <c r="E114" s="77">
        <f>E35-E12</f>
        <v>0</v>
      </c>
      <c r="F114" s="77">
        <f>F35-F12</f>
        <v>0</v>
      </c>
      <c r="G114" s="77">
        <f>G35-G12</f>
        <v>0</v>
      </c>
      <c r="H114" s="77">
        <f>H35-H12</f>
        <v>0</v>
      </c>
      <c r="I114" s="77"/>
    </row>
    <row r="115" spans="1:9" ht="15.75">
      <c r="A115" s="21" t="s">
        <v>69</v>
      </c>
      <c r="B115" s="30">
        <v>600</v>
      </c>
      <c r="C115" s="79" t="s">
        <v>54</v>
      </c>
      <c r="D115" s="77"/>
      <c r="E115" s="77"/>
      <c r="F115" s="77"/>
      <c r="G115" s="77"/>
      <c r="H115" s="77"/>
      <c r="I115" s="31"/>
    </row>
  </sheetData>
  <sheetProtection/>
  <mergeCells count="14">
    <mergeCell ref="E9:E10"/>
    <mergeCell ref="F9:F10"/>
    <mergeCell ref="G9:G10"/>
    <mergeCell ref="H9:I9"/>
    <mergeCell ref="A1:I1"/>
    <mergeCell ref="A3:I3"/>
    <mergeCell ref="A4:I4"/>
    <mergeCell ref="A5:D5"/>
    <mergeCell ref="A7:A10"/>
    <mergeCell ref="B7:B10"/>
    <mergeCell ref="C7:C10"/>
    <mergeCell ref="D7:I7"/>
    <mergeCell ref="D8:D10"/>
    <mergeCell ref="E8:I8"/>
  </mergeCells>
  <hyperlinks>
    <hyperlink ref="F9" r:id="rId1" display="consultantplus://offline/ref=AFF9BDDC76612EC8352A33BF3FADFA69A1ED89DCA2BF4A0E3ACBC179C7CD1DFA23961E23CD01ECJCH"/>
  </hyperlinks>
  <printOptions/>
  <pageMargins left="0.75" right="0.75" top="0.475462962962963" bottom="0.4114583333333333" header="0.5" footer="0.5"/>
  <pageSetup fitToHeight="14" fitToWidth="1" horizontalDpi="600" verticalDpi="600" orientation="landscape" paperSize="9" scale="7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view="pageLayout" zoomScale="90" zoomScaleSheetLayoutView="85" zoomScalePageLayoutView="90" workbookViewId="0" topLeftCell="A1">
      <selection activeCell="A7" sqref="A7:A10"/>
    </sheetView>
  </sheetViews>
  <sheetFormatPr defaultColWidth="9.140625" defaultRowHeight="12.75"/>
  <cols>
    <col min="1" max="1" width="39.00390625" style="0" customWidth="1"/>
    <col min="4" max="10" width="12.57421875" style="0" customWidth="1"/>
    <col min="11" max="11" width="9.57421875" style="0" customWidth="1"/>
    <col min="12" max="12" width="12.57421875" style="0" customWidth="1"/>
  </cols>
  <sheetData>
    <row r="1" spans="1:12" ht="15.75">
      <c r="A1" s="164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ht="15.75">
      <c r="A2" s="3"/>
    </row>
    <row r="3" spans="1:12" ht="15.75">
      <c r="A3" s="165" t="s">
        <v>77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5.75">
      <c r="A4" s="165" t="s">
        <v>78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4" ht="15.75">
      <c r="A5" s="166" t="s">
        <v>467</v>
      </c>
      <c r="B5" s="166"/>
      <c r="C5" s="166"/>
      <c r="D5" s="166"/>
    </row>
    <row r="6" ht="15.75">
      <c r="A6" s="3"/>
    </row>
    <row r="7" spans="1:12" ht="15.75" customHeight="1">
      <c r="A7" s="163" t="s">
        <v>21</v>
      </c>
      <c r="B7" s="163" t="s">
        <v>45</v>
      </c>
      <c r="C7" s="163" t="s">
        <v>79</v>
      </c>
      <c r="D7" s="163" t="s">
        <v>80</v>
      </c>
      <c r="E7" s="163"/>
      <c r="F7" s="163"/>
      <c r="G7" s="163"/>
      <c r="H7" s="163"/>
      <c r="I7" s="163"/>
      <c r="J7" s="163"/>
      <c r="K7" s="163"/>
      <c r="L7" s="163"/>
    </row>
    <row r="8" spans="1:12" ht="15.75" customHeight="1">
      <c r="A8" s="163"/>
      <c r="B8" s="163"/>
      <c r="C8" s="163"/>
      <c r="D8" s="163" t="s">
        <v>81</v>
      </c>
      <c r="E8" s="163"/>
      <c r="F8" s="163"/>
      <c r="G8" s="163" t="s">
        <v>24</v>
      </c>
      <c r="H8" s="163"/>
      <c r="I8" s="163"/>
      <c r="J8" s="163"/>
      <c r="K8" s="163"/>
      <c r="L8" s="163"/>
    </row>
    <row r="9" spans="1:12" ht="68.25" customHeight="1">
      <c r="A9" s="163"/>
      <c r="B9" s="163"/>
      <c r="C9" s="163"/>
      <c r="D9" s="163"/>
      <c r="E9" s="163"/>
      <c r="F9" s="163"/>
      <c r="G9" s="172" t="s">
        <v>82</v>
      </c>
      <c r="H9" s="172"/>
      <c r="I9" s="172"/>
      <c r="J9" s="172" t="s">
        <v>83</v>
      </c>
      <c r="K9" s="172"/>
      <c r="L9" s="172"/>
    </row>
    <row r="10" spans="1:12" ht="94.5">
      <c r="A10" s="163"/>
      <c r="B10" s="163"/>
      <c r="C10" s="163"/>
      <c r="D10" s="19" t="s">
        <v>410</v>
      </c>
      <c r="E10" s="19" t="s">
        <v>411</v>
      </c>
      <c r="F10" s="19" t="s">
        <v>412</v>
      </c>
      <c r="G10" s="19" t="s">
        <v>410</v>
      </c>
      <c r="H10" s="19" t="s">
        <v>411</v>
      </c>
      <c r="I10" s="19" t="s">
        <v>412</v>
      </c>
      <c r="J10" s="19" t="s">
        <v>410</v>
      </c>
      <c r="K10" s="19" t="s">
        <v>411</v>
      </c>
      <c r="L10" s="19" t="s">
        <v>412</v>
      </c>
    </row>
    <row r="11" spans="1:12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47.25">
      <c r="A12" s="20" t="s">
        <v>86</v>
      </c>
      <c r="B12" s="38" t="s">
        <v>85</v>
      </c>
      <c r="C12" s="28" t="s">
        <v>54</v>
      </c>
      <c r="D12" s="29">
        <f aca="true" t="shared" si="0" ref="D12:F15">G12</f>
        <v>884254.88</v>
      </c>
      <c r="E12" s="29">
        <f t="shared" si="0"/>
        <v>805100</v>
      </c>
      <c r="F12" s="29">
        <f t="shared" si="0"/>
        <v>753600</v>
      </c>
      <c r="G12" s="29">
        <f>поступления!D67</f>
        <v>884254.88</v>
      </c>
      <c r="H12" s="29">
        <f>'2020'!D65</f>
        <v>805100</v>
      </c>
      <c r="I12" s="29">
        <f>'2021'!D65</f>
        <v>753600</v>
      </c>
      <c r="J12" s="29">
        <v>0</v>
      </c>
      <c r="K12" s="29">
        <v>0</v>
      </c>
      <c r="L12" s="29">
        <v>0</v>
      </c>
    </row>
    <row r="13" spans="1:12" ht="47.25">
      <c r="A13" s="25" t="s">
        <v>87</v>
      </c>
      <c r="B13" s="28">
        <v>1001</v>
      </c>
      <c r="C13" s="28" t="s">
        <v>54</v>
      </c>
      <c r="D13" s="29">
        <f t="shared" si="0"/>
        <v>173925.87</v>
      </c>
      <c r="E13" s="29">
        <f t="shared" si="0"/>
        <v>125040</v>
      </c>
      <c r="F13" s="29">
        <f t="shared" si="0"/>
        <v>125040</v>
      </c>
      <c r="G13" s="29">
        <v>173925.87</v>
      </c>
      <c r="H13" s="29">
        <v>125040</v>
      </c>
      <c r="I13" s="29">
        <v>125040</v>
      </c>
      <c r="J13" s="29">
        <v>0</v>
      </c>
      <c r="K13" s="29">
        <v>0</v>
      </c>
      <c r="L13" s="29">
        <v>0</v>
      </c>
    </row>
    <row r="14" spans="1:12" ht="15.75">
      <c r="A14" s="20"/>
      <c r="B14" s="20"/>
      <c r="C14" s="20"/>
      <c r="D14" s="29">
        <f t="shared" si="0"/>
        <v>0</v>
      </c>
      <c r="E14" s="29">
        <f t="shared" si="0"/>
        <v>0</v>
      </c>
      <c r="F14" s="29">
        <f t="shared" si="0"/>
        <v>0</v>
      </c>
      <c r="G14" s="29"/>
      <c r="H14" s="29"/>
      <c r="I14" s="29"/>
      <c r="J14" s="20"/>
      <c r="K14" s="20"/>
      <c r="L14" s="20"/>
    </row>
    <row r="15" spans="1:12" ht="31.5">
      <c r="A15" s="25" t="s">
        <v>84</v>
      </c>
      <c r="B15" s="28">
        <v>2001</v>
      </c>
      <c r="C15" s="20">
        <v>2019</v>
      </c>
      <c r="D15" s="82">
        <f t="shared" si="0"/>
        <v>710329.01</v>
      </c>
      <c r="E15" s="82">
        <f t="shared" si="0"/>
        <v>680060</v>
      </c>
      <c r="F15" s="82">
        <f t="shared" si="0"/>
        <v>628560</v>
      </c>
      <c r="G15" s="82">
        <f>G12-G13</f>
        <v>710329.01</v>
      </c>
      <c r="H15" s="82">
        <f>H12-H13</f>
        <v>680060</v>
      </c>
      <c r="I15" s="82">
        <f>I12-I13</f>
        <v>628560</v>
      </c>
      <c r="J15" s="20">
        <v>0</v>
      </c>
      <c r="K15" s="20">
        <v>0</v>
      </c>
      <c r="L15" s="20">
        <v>0</v>
      </c>
    </row>
    <row r="16" spans="1:12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2">
    <mergeCell ref="G8:L8"/>
    <mergeCell ref="G9:I9"/>
    <mergeCell ref="A5:D5"/>
    <mergeCell ref="J9:L9"/>
    <mergeCell ref="A1:L1"/>
    <mergeCell ref="A3:L3"/>
    <mergeCell ref="A4:L4"/>
    <mergeCell ref="A7:A10"/>
    <mergeCell ref="B7:B10"/>
    <mergeCell ref="C7:C10"/>
    <mergeCell ref="D7:L7"/>
    <mergeCell ref="D8:F9"/>
  </mergeCells>
  <hyperlinks>
    <hyperlink ref="G9" r:id="rId1" display="consultantplus://offline/ref=AFF9BDDC76612EC8352A33BF3FADFA69A1EC88DCA0BC4A0E3ACBC179C7ECJDH"/>
    <hyperlink ref="J9" r:id="rId2" display="consultantplus://offline/ref=AFF9BDDC76612EC8352A33BF3FADFA69A1ED89DEA2B44A0E3ACBC179C7ECJDH"/>
  </hyperlinks>
  <printOptions/>
  <pageMargins left="0.75" right="0.75" top="1" bottom="1" header="0.5" footer="0.5"/>
  <pageSetup horizontalDpi="600" verticalDpi="600" orientation="landscape" paperSize="9" scale="77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view="pageLayout" zoomScaleSheetLayoutView="85" workbookViewId="0" topLeftCell="A13">
      <selection activeCell="A14" sqref="A14"/>
    </sheetView>
  </sheetViews>
  <sheetFormatPr defaultColWidth="9.140625" defaultRowHeight="12.75"/>
  <cols>
    <col min="1" max="1" width="59.28125" style="0" customWidth="1"/>
    <col min="2" max="2" width="11.28125" style="0" customWidth="1"/>
    <col min="3" max="3" width="19.7109375" style="0" customWidth="1"/>
  </cols>
  <sheetData>
    <row r="1" spans="1:3" ht="15.75">
      <c r="A1" s="164" t="s">
        <v>88</v>
      </c>
      <c r="B1" s="164"/>
      <c r="C1" s="164"/>
    </row>
    <row r="2" ht="15.75">
      <c r="A2" s="3"/>
    </row>
    <row r="3" spans="1:3" ht="13.5">
      <c r="A3" s="173" t="s">
        <v>92</v>
      </c>
      <c r="B3" s="173"/>
      <c r="C3" s="173"/>
    </row>
    <row r="4" spans="1:3" ht="13.5">
      <c r="A4" s="173" t="s">
        <v>93</v>
      </c>
      <c r="B4" s="173"/>
      <c r="C4" s="173"/>
    </row>
    <row r="5" spans="1:3" ht="13.5">
      <c r="A5" s="173" t="s">
        <v>94</v>
      </c>
      <c r="B5" s="173"/>
      <c r="C5" s="173"/>
    </row>
    <row r="6" spans="1:3" ht="13.5">
      <c r="A6" s="173" t="s">
        <v>95</v>
      </c>
      <c r="B6" s="173"/>
      <c r="C6" s="173"/>
    </row>
    <row r="7" ht="15.75">
      <c r="A7" s="3"/>
    </row>
    <row r="8" spans="1:3" ht="63">
      <c r="A8" s="19" t="s">
        <v>21</v>
      </c>
      <c r="B8" s="19" t="s">
        <v>45</v>
      </c>
      <c r="C8" s="19" t="s">
        <v>89</v>
      </c>
    </row>
    <row r="9" spans="1:3" ht="15.75">
      <c r="A9" s="19">
        <v>1</v>
      </c>
      <c r="B9" s="19">
        <v>2</v>
      </c>
      <c r="C9" s="19">
        <v>3</v>
      </c>
    </row>
    <row r="10" spans="1:3" ht="15.75">
      <c r="A10" s="20" t="s">
        <v>68</v>
      </c>
      <c r="B10" s="19">
        <v>10</v>
      </c>
      <c r="C10" s="20"/>
    </row>
    <row r="11" spans="1:3" ht="15.75">
      <c r="A11" s="20" t="s">
        <v>69</v>
      </c>
      <c r="B11" s="19">
        <v>20</v>
      </c>
      <c r="C11" s="20"/>
    </row>
    <row r="12" spans="1:3" ht="15.75">
      <c r="A12" s="20" t="s">
        <v>90</v>
      </c>
      <c r="B12" s="19">
        <v>30</v>
      </c>
      <c r="C12" s="20"/>
    </row>
    <row r="13" spans="1:3" ht="15.75">
      <c r="A13" s="20"/>
      <c r="B13" s="20"/>
      <c r="C13" s="20"/>
    </row>
    <row r="14" spans="1:3" ht="15.75">
      <c r="A14" s="20" t="s">
        <v>91</v>
      </c>
      <c r="B14" s="19">
        <v>40</v>
      </c>
      <c r="C14" s="20"/>
    </row>
    <row r="15" spans="1:3" ht="15.75">
      <c r="A15" s="20"/>
      <c r="B15" s="20"/>
      <c r="C15" s="20"/>
    </row>
    <row r="16" ht="15.75">
      <c r="A16" s="3"/>
    </row>
    <row r="18" spans="1:3" ht="15.75">
      <c r="A18" s="164" t="s">
        <v>96</v>
      </c>
      <c r="B18" s="164"/>
      <c r="C18" s="164"/>
    </row>
    <row r="19" ht="15.75">
      <c r="A19" s="3"/>
    </row>
    <row r="20" spans="1:3" ht="15.75">
      <c r="A20" s="165" t="s">
        <v>97</v>
      </c>
      <c r="B20" s="165"/>
      <c r="C20" s="165"/>
    </row>
    <row r="21" ht="15.75">
      <c r="A21" s="3"/>
    </row>
    <row r="22" spans="1:3" ht="31.5">
      <c r="A22" s="19" t="s">
        <v>21</v>
      </c>
      <c r="B22" s="19" t="s">
        <v>45</v>
      </c>
      <c r="C22" s="19" t="s">
        <v>98</v>
      </c>
    </row>
    <row r="23" spans="1:3" ht="15.75">
      <c r="A23" s="19">
        <v>1</v>
      </c>
      <c r="B23" s="19">
        <v>2</v>
      </c>
      <c r="C23" s="19">
        <v>3</v>
      </c>
    </row>
    <row r="24" spans="1:3" ht="15.75">
      <c r="A24" s="20" t="s">
        <v>99</v>
      </c>
      <c r="B24" s="19">
        <v>10</v>
      </c>
      <c r="C24" s="20"/>
    </row>
    <row r="25" spans="1:3" ht="51.75" customHeight="1">
      <c r="A25" s="39" t="s">
        <v>100</v>
      </c>
      <c r="B25" s="19">
        <v>20</v>
      </c>
      <c r="C25" s="20"/>
    </row>
    <row r="26" spans="1:3" ht="31.5">
      <c r="A26" s="20" t="s">
        <v>101</v>
      </c>
      <c r="B26" s="19">
        <v>30</v>
      </c>
      <c r="C26" s="20"/>
    </row>
  </sheetData>
  <sheetProtection/>
  <mergeCells count="7">
    <mergeCell ref="A6:C6"/>
    <mergeCell ref="A18:C18"/>
    <mergeCell ref="A20:C20"/>
    <mergeCell ref="A1:C1"/>
    <mergeCell ref="A3:C3"/>
    <mergeCell ref="A4:C4"/>
    <mergeCell ref="A5:C5"/>
  </mergeCells>
  <hyperlinks>
    <hyperlink ref="A25" r:id="rId1" display="consultantplus://offline/ref=AFF9BDDC76612EC8352A33BF3FADFA69A1ED89DCA2BF4A0E3ACBC179C7ECJDH"/>
  </hyperlinks>
  <printOptions/>
  <pageMargins left="0.75" right="0.75" top="1" bottom="1" header="0.5" footer="0.5"/>
  <pageSetup horizontalDpi="600" verticalDpi="600" orientation="portrait" paperSize="9" scale="9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Layout" workbookViewId="0" topLeftCell="A34">
      <selection activeCell="D17" sqref="D17:G17"/>
    </sheetView>
  </sheetViews>
  <sheetFormatPr defaultColWidth="9.140625" defaultRowHeight="12.75"/>
  <cols>
    <col min="1" max="1" width="28.28125" style="0" customWidth="1"/>
    <col min="2" max="2" width="20.140625" style="0" customWidth="1"/>
    <col min="3" max="3" width="26.140625" style="0" customWidth="1"/>
    <col min="4" max="4" width="13.140625" style="0" customWidth="1"/>
    <col min="6" max="6" width="11.57421875" style="0" customWidth="1"/>
    <col min="9" max="9" width="13.57421875" style="0" customWidth="1"/>
    <col min="10" max="10" width="10.8515625" style="0" customWidth="1"/>
  </cols>
  <sheetData>
    <row r="1" spans="1:10" ht="13.5">
      <c r="A1" s="188"/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3.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3.5">
      <c r="A3" s="188" t="s">
        <v>102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3.5">
      <c r="A4" s="189" t="s">
        <v>304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3.5">
      <c r="A5" s="98"/>
      <c r="B5" s="98"/>
      <c r="C5" s="98"/>
      <c r="D5" s="98"/>
      <c r="E5" s="98"/>
      <c r="F5" s="98"/>
      <c r="G5" s="98"/>
      <c r="H5" s="98"/>
      <c r="I5" s="98"/>
      <c r="J5" s="98"/>
    </row>
    <row r="6" spans="1:10" ht="13.5">
      <c r="A6" s="188" t="s">
        <v>305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3.5">
      <c r="A7" s="188" t="s">
        <v>306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3.5">
      <c r="A8" s="188" t="s">
        <v>468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3.5">
      <c r="A9" s="173" t="s">
        <v>114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13.5">
      <c r="A10" s="173" t="s">
        <v>115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13.5">
      <c r="A11" s="173" t="s">
        <v>414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ht="7.5" customHeight="1">
      <c r="A12" s="40"/>
    </row>
    <row r="13" spans="1:10" ht="12.75">
      <c r="A13" s="41"/>
      <c r="J13" t="s">
        <v>116</v>
      </c>
    </row>
    <row r="14" spans="1:10" ht="13.5">
      <c r="A14" s="40"/>
      <c r="H14" s="179" t="s">
        <v>118</v>
      </c>
      <c r="I14" s="179"/>
      <c r="J14" s="43" t="s">
        <v>117</v>
      </c>
    </row>
    <row r="15" spans="1:10" ht="13.5">
      <c r="A15" s="173" t="s">
        <v>469</v>
      </c>
      <c r="B15" s="173"/>
      <c r="C15" s="173"/>
      <c r="D15" s="173"/>
      <c r="E15" s="173"/>
      <c r="F15" s="173"/>
      <c r="G15" s="173"/>
      <c r="H15" s="179" t="s">
        <v>119</v>
      </c>
      <c r="I15" s="193"/>
      <c r="J15" s="99">
        <v>43558</v>
      </c>
    </row>
    <row r="16" spans="1:10" ht="9" customHeight="1">
      <c r="A16" s="16"/>
      <c r="B16" s="16"/>
      <c r="C16" s="16"/>
      <c r="D16" s="16"/>
      <c r="E16" s="16"/>
      <c r="F16" s="16"/>
      <c r="G16" s="16"/>
      <c r="H16" s="45"/>
      <c r="I16" s="46"/>
      <c r="J16" s="44"/>
    </row>
    <row r="17" spans="1:10" ht="27" customHeight="1">
      <c r="A17" s="190" t="s">
        <v>123</v>
      </c>
      <c r="B17" s="190"/>
      <c r="C17" s="190"/>
      <c r="D17" s="195" t="s">
        <v>307</v>
      </c>
      <c r="E17" s="195"/>
      <c r="F17" s="195"/>
      <c r="G17" s="195"/>
      <c r="H17" s="179" t="s">
        <v>120</v>
      </c>
      <c r="I17" s="193"/>
      <c r="J17" s="100">
        <v>71717196</v>
      </c>
    </row>
    <row r="18" spans="1:10" ht="33" customHeight="1">
      <c r="A18" s="40"/>
      <c r="C18" t="s">
        <v>122</v>
      </c>
      <c r="D18" s="197" t="s">
        <v>310</v>
      </c>
      <c r="E18" s="186"/>
      <c r="F18" s="186"/>
      <c r="G18" s="186"/>
      <c r="H18" s="194" t="s">
        <v>121</v>
      </c>
      <c r="I18" s="193"/>
      <c r="J18" s="110">
        <v>43524</v>
      </c>
    </row>
    <row r="19" spans="1:10" ht="13.5">
      <c r="A19" s="198" t="s">
        <v>124</v>
      </c>
      <c r="B19" s="198"/>
      <c r="C19" s="198"/>
      <c r="D19" s="199" t="s">
        <v>360</v>
      </c>
      <c r="E19" s="199"/>
      <c r="F19" s="199"/>
      <c r="G19" s="199"/>
      <c r="H19" s="179" t="s">
        <v>126</v>
      </c>
      <c r="I19" s="179"/>
      <c r="J19" s="100">
        <v>28640417</v>
      </c>
    </row>
    <row r="20" spans="1:10" ht="45" customHeight="1">
      <c r="A20" s="190" t="s">
        <v>125</v>
      </c>
      <c r="B20" s="190"/>
      <c r="C20" s="190"/>
      <c r="D20" s="196" t="s">
        <v>362</v>
      </c>
      <c r="E20" s="196"/>
      <c r="F20" s="196"/>
      <c r="G20" s="196"/>
      <c r="H20" s="179" t="s">
        <v>127</v>
      </c>
      <c r="I20" s="179"/>
      <c r="J20" s="44">
        <v>575</v>
      </c>
    </row>
    <row r="21" spans="1:10" ht="30.75" customHeight="1">
      <c r="A21" s="190" t="s">
        <v>128</v>
      </c>
      <c r="B21" s="190"/>
      <c r="C21" s="190"/>
      <c r="D21" s="191" t="s">
        <v>361</v>
      </c>
      <c r="E21" s="192"/>
      <c r="F21" s="192"/>
      <c r="G21" s="192"/>
      <c r="H21" s="179" t="s">
        <v>120</v>
      </c>
      <c r="I21" s="179"/>
      <c r="J21" s="44"/>
    </row>
    <row r="22" spans="1:10" ht="30" customHeight="1">
      <c r="A22" s="183" t="s">
        <v>129</v>
      </c>
      <c r="B22" s="183"/>
      <c r="C22" s="183"/>
      <c r="D22" s="183"/>
      <c r="E22" s="183"/>
      <c r="F22" s="183"/>
      <c r="G22" s="183"/>
      <c r="H22" s="179" t="s">
        <v>130</v>
      </c>
      <c r="I22" s="179"/>
      <c r="J22" s="44">
        <v>643</v>
      </c>
    </row>
    <row r="23" spans="1:10" ht="13.5">
      <c r="A23" s="184"/>
      <c r="B23" s="184"/>
      <c r="C23" s="184"/>
      <c r="D23" s="184"/>
      <c r="E23" s="184"/>
      <c r="F23" s="184"/>
      <c r="G23" s="184"/>
      <c r="H23" s="179" t="s">
        <v>132</v>
      </c>
      <c r="I23" s="179"/>
      <c r="J23" s="186"/>
    </row>
    <row r="24" spans="1:10" ht="13.5">
      <c r="A24" s="185" t="s">
        <v>131</v>
      </c>
      <c r="B24" s="185"/>
      <c r="C24" s="185"/>
      <c r="D24" s="185"/>
      <c r="E24" s="185"/>
      <c r="F24" s="185"/>
      <c r="G24" s="185"/>
      <c r="H24" s="179"/>
      <c r="I24" s="179"/>
      <c r="J24" s="186"/>
    </row>
    <row r="25" spans="1:10" ht="9" customHeight="1">
      <c r="A25" s="47"/>
      <c r="B25" s="47"/>
      <c r="C25" s="47"/>
      <c r="D25" s="47"/>
      <c r="E25" s="47"/>
      <c r="F25" s="47"/>
      <c r="G25" s="47"/>
      <c r="H25" s="45"/>
      <c r="I25" s="45"/>
      <c r="J25" s="48"/>
    </row>
    <row r="26" spans="1:10" ht="13.5">
      <c r="A26" s="40" t="s">
        <v>133</v>
      </c>
      <c r="D26" s="187" t="s">
        <v>134</v>
      </c>
      <c r="E26" s="187"/>
      <c r="F26" s="187"/>
      <c r="G26" s="187"/>
      <c r="H26" s="186">
        <v>0</v>
      </c>
      <c r="I26" s="186"/>
      <c r="J26" s="186"/>
    </row>
    <row r="27" ht="4.5" customHeight="1">
      <c r="A27" s="1"/>
    </row>
    <row r="28" spans="1:10" ht="55.5" customHeight="1">
      <c r="A28" s="171" t="s">
        <v>103</v>
      </c>
      <c r="B28" s="171" t="s">
        <v>104</v>
      </c>
      <c r="C28" s="171" t="s">
        <v>46</v>
      </c>
      <c r="D28" s="171" t="s">
        <v>105</v>
      </c>
      <c r="E28" s="171" t="s">
        <v>106</v>
      </c>
      <c r="F28" s="171"/>
      <c r="G28" s="171" t="s">
        <v>107</v>
      </c>
      <c r="H28" s="171"/>
      <c r="I28" s="171" t="s">
        <v>108</v>
      </c>
      <c r="J28" s="171"/>
    </row>
    <row r="29" spans="1:10" ht="12.75">
      <c r="A29" s="171"/>
      <c r="B29" s="171"/>
      <c r="C29" s="171"/>
      <c r="D29" s="171"/>
      <c r="E29" s="27" t="s">
        <v>109</v>
      </c>
      <c r="F29" s="27" t="s">
        <v>110</v>
      </c>
      <c r="G29" s="27" t="s">
        <v>109</v>
      </c>
      <c r="H29" s="27" t="s">
        <v>110</v>
      </c>
      <c r="I29" s="27" t="s">
        <v>111</v>
      </c>
      <c r="J29" s="27" t="s">
        <v>112</v>
      </c>
    </row>
    <row r="30" spans="1:10" ht="15.75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</row>
    <row r="31" spans="1:10" ht="27.75" customHeight="1">
      <c r="A31" s="180" t="s">
        <v>272</v>
      </c>
      <c r="B31" s="20"/>
      <c r="C31" s="124" t="s">
        <v>446</v>
      </c>
      <c r="D31" s="20"/>
      <c r="E31" s="20"/>
      <c r="F31" s="20"/>
      <c r="G31" s="20"/>
      <c r="H31" s="20"/>
      <c r="I31" s="20">
        <f>поступления!F29</f>
        <v>15000</v>
      </c>
      <c r="J31" s="20"/>
    </row>
    <row r="32" spans="1:10" ht="15.75">
      <c r="A32" s="181"/>
      <c r="B32" s="20"/>
      <c r="C32" s="130" t="s">
        <v>342</v>
      </c>
      <c r="D32" s="20"/>
      <c r="E32" s="20"/>
      <c r="F32" s="20"/>
      <c r="G32" s="20"/>
      <c r="H32" s="20"/>
      <c r="I32" s="20"/>
      <c r="J32" s="20">
        <f>поступления!F99</f>
        <v>15000</v>
      </c>
    </row>
    <row r="33" spans="1:10" ht="19.5" customHeight="1">
      <c r="A33" s="180" t="s">
        <v>271</v>
      </c>
      <c r="B33" s="20"/>
      <c r="C33" s="124" t="s">
        <v>446</v>
      </c>
      <c r="D33" s="20"/>
      <c r="E33" s="20"/>
      <c r="F33" s="20"/>
      <c r="G33" s="20"/>
      <c r="H33" s="20"/>
      <c r="I33" s="20">
        <f>поступления!F30</f>
        <v>1000</v>
      </c>
      <c r="J33" s="20"/>
    </row>
    <row r="34" spans="1:10" ht="15.75">
      <c r="A34" s="182"/>
      <c r="B34" s="20"/>
      <c r="C34" s="130" t="s">
        <v>343</v>
      </c>
      <c r="D34" s="20"/>
      <c r="E34" s="20"/>
      <c r="F34" s="20"/>
      <c r="G34" s="20"/>
      <c r="H34" s="20"/>
      <c r="I34" s="20"/>
      <c r="J34" s="20">
        <f>поступления!F45</f>
        <v>0</v>
      </c>
    </row>
    <row r="35" spans="1:10" ht="15.75">
      <c r="A35" s="181"/>
      <c r="B35" s="20"/>
      <c r="C35" s="130" t="s">
        <v>409</v>
      </c>
      <c r="D35" s="20"/>
      <c r="E35" s="20"/>
      <c r="F35" s="20"/>
      <c r="G35" s="20"/>
      <c r="H35" s="20"/>
      <c r="I35" s="20"/>
      <c r="J35" s="20">
        <f>поступления!F104</f>
        <v>1000</v>
      </c>
    </row>
    <row r="36" spans="1:10" ht="15.75">
      <c r="A36" s="180" t="s">
        <v>332</v>
      </c>
      <c r="B36" s="20"/>
      <c r="C36" s="124" t="s">
        <v>446</v>
      </c>
      <c r="D36" s="20"/>
      <c r="E36" s="20"/>
      <c r="F36" s="20"/>
      <c r="G36" s="20"/>
      <c r="H36" s="20"/>
      <c r="I36" s="20">
        <f>поступления!F31</f>
        <v>0</v>
      </c>
      <c r="J36" s="20"/>
    </row>
    <row r="37" spans="1:10" ht="15.75">
      <c r="A37" s="182"/>
      <c r="B37" s="20"/>
      <c r="C37" s="124" t="s">
        <v>407</v>
      </c>
      <c r="D37" s="20"/>
      <c r="E37" s="20"/>
      <c r="F37" s="20"/>
      <c r="G37" s="20"/>
      <c r="H37" s="20"/>
      <c r="I37" s="20"/>
      <c r="J37" s="20">
        <f>поступления!F102</f>
        <v>0</v>
      </c>
    </row>
    <row r="38" spans="1:10" ht="15.75">
      <c r="A38" s="182"/>
      <c r="B38" s="20"/>
      <c r="C38" s="124" t="s">
        <v>344</v>
      </c>
      <c r="D38" s="20"/>
      <c r="E38" s="20"/>
      <c r="F38" s="20"/>
      <c r="G38" s="20"/>
      <c r="H38" s="20"/>
      <c r="I38" s="20"/>
      <c r="J38" s="20">
        <f>поступления!F103</f>
        <v>0</v>
      </c>
    </row>
    <row r="39" spans="1:10" ht="15.75">
      <c r="A39" s="181"/>
      <c r="B39" s="20"/>
      <c r="C39" s="124" t="s">
        <v>408</v>
      </c>
      <c r="D39" s="20"/>
      <c r="E39" s="20"/>
      <c r="F39" s="20"/>
      <c r="G39" s="20"/>
      <c r="H39" s="20"/>
      <c r="I39" s="20"/>
      <c r="J39" s="20">
        <f>поступления!F57</f>
        <v>0</v>
      </c>
    </row>
    <row r="40" spans="1:10" ht="15.75">
      <c r="A40" s="180" t="s">
        <v>401</v>
      </c>
      <c r="B40" s="20"/>
      <c r="C40" s="124" t="s">
        <v>446</v>
      </c>
      <c r="D40" s="20"/>
      <c r="E40" s="20"/>
      <c r="F40" s="20"/>
      <c r="G40" s="20"/>
      <c r="H40" s="20"/>
      <c r="I40" s="20">
        <f>поступления!F32</f>
        <v>84500</v>
      </c>
      <c r="J40" s="20"/>
    </row>
    <row r="41" spans="1:10" ht="15.75">
      <c r="A41" s="182"/>
      <c r="B41" s="20"/>
      <c r="C41" s="124" t="s">
        <v>459</v>
      </c>
      <c r="D41" s="20"/>
      <c r="E41" s="20"/>
      <c r="F41" s="20"/>
      <c r="G41" s="20"/>
      <c r="H41" s="20"/>
      <c r="I41" s="20"/>
      <c r="J41" s="20">
        <f>поступления!F69</f>
        <v>84500</v>
      </c>
    </row>
    <row r="42" spans="1:10" ht="15.75">
      <c r="A42" s="182"/>
      <c r="B42" s="20"/>
      <c r="C42" s="124" t="s">
        <v>403</v>
      </c>
      <c r="D42" s="20"/>
      <c r="E42" s="20"/>
      <c r="F42" s="20"/>
      <c r="G42" s="20"/>
      <c r="H42" s="20"/>
      <c r="I42" s="20"/>
      <c r="J42" s="20">
        <f>поступления!F100</f>
        <v>0</v>
      </c>
    </row>
    <row r="43" spans="1:10" ht="15.75">
      <c r="A43" s="182"/>
      <c r="B43" s="20"/>
      <c r="C43" s="124" t="s">
        <v>404</v>
      </c>
      <c r="D43" s="20"/>
      <c r="E43" s="20"/>
      <c r="F43" s="20"/>
      <c r="G43" s="20"/>
      <c r="H43" s="20"/>
      <c r="I43" s="20"/>
      <c r="J43" s="20">
        <f>поступления!F101</f>
        <v>0</v>
      </c>
    </row>
    <row r="44" spans="1:10" ht="15.75">
      <c r="A44" s="181"/>
      <c r="B44" s="20"/>
      <c r="C44" s="124" t="s">
        <v>402</v>
      </c>
      <c r="D44" s="20"/>
      <c r="E44" s="20"/>
      <c r="F44" s="20"/>
      <c r="G44" s="20"/>
      <c r="H44" s="20"/>
      <c r="I44" s="20"/>
      <c r="J44" s="20">
        <f>поступления!F61</f>
        <v>0</v>
      </c>
    </row>
    <row r="45" spans="1:10" ht="15.75">
      <c r="A45" s="49"/>
      <c r="B45" s="49"/>
      <c r="C45" s="49"/>
      <c r="D45" s="49"/>
      <c r="E45" s="20" t="s">
        <v>113</v>
      </c>
      <c r="F45" s="20"/>
      <c r="G45" s="19" t="s">
        <v>54</v>
      </c>
      <c r="H45" s="20"/>
      <c r="I45" s="20">
        <f>SUM(I31:I44)</f>
        <v>100500</v>
      </c>
      <c r="J45" s="143">
        <f>SUM(J31:J44)</f>
        <v>100500</v>
      </c>
    </row>
    <row r="46" ht="6.75" customHeight="1"/>
    <row r="47" spans="1:7" ht="12.75">
      <c r="A47" s="42"/>
      <c r="E47" s="179" t="s">
        <v>135</v>
      </c>
      <c r="F47" s="179"/>
      <c r="G47" s="44"/>
    </row>
    <row r="48" spans="1:7" ht="12.75">
      <c r="A48" s="42"/>
      <c r="E48" s="179" t="s">
        <v>136</v>
      </c>
      <c r="F48" s="179"/>
      <c r="G48" s="44"/>
    </row>
    <row r="49" ht="3.75" customHeight="1">
      <c r="A49" s="42"/>
    </row>
    <row r="50" spans="1:3" s="51" customFormat="1" ht="12.75">
      <c r="A50" s="50" t="s">
        <v>137</v>
      </c>
      <c r="B50" s="54" t="s">
        <v>138</v>
      </c>
      <c r="C50" s="101" t="s">
        <v>405</v>
      </c>
    </row>
    <row r="51" spans="1:3" s="51" customFormat="1" ht="9.75" customHeight="1">
      <c r="A51" s="50"/>
      <c r="B51" s="55" t="s">
        <v>139</v>
      </c>
      <c r="C51" s="55" t="s">
        <v>140</v>
      </c>
    </row>
    <row r="52" spans="1:10" s="51" customFormat="1" ht="23.25" customHeight="1">
      <c r="A52" s="50"/>
      <c r="F52" s="174" t="s">
        <v>146</v>
      </c>
      <c r="G52" s="175"/>
      <c r="H52" s="175"/>
      <c r="I52" s="175"/>
      <c r="J52" s="176"/>
    </row>
    <row r="53" spans="1:10" s="51" customFormat="1" ht="23.25" customHeight="1">
      <c r="A53" s="50" t="s">
        <v>141</v>
      </c>
      <c r="B53" s="54" t="s">
        <v>138</v>
      </c>
      <c r="C53" s="101" t="s">
        <v>308</v>
      </c>
      <c r="D53" s="102"/>
      <c r="F53" s="59" t="s">
        <v>143</v>
      </c>
      <c r="G53" s="54" t="s">
        <v>148</v>
      </c>
      <c r="H53" s="54" t="s">
        <v>138</v>
      </c>
      <c r="I53" s="60" t="s">
        <v>147</v>
      </c>
      <c r="J53" s="61" t="s">
        <v>144</v>
      </c>
    </row>
    <row r="54" spans="1:10" s="51" customFormat="1" ht="12.75">
      <c r="A54" s="50"/>
      <c r="B54" s="55" t="s">
        <v>139</v>
      </c>
      <c r="C54" s="55" t="s">
        <v>140</v>
      </c>
      <c r="F54" s="62"/>
      <c r="G54" s="63" t="s">
        <v>142</v>
      </c>
      <c r="H54" s="63" t="s">
        <v>139</v>
      </c>
      <c r="I54" s="64" t="s">
        <v>140</v>
      </c>
      <c r="J54" s="65" t="s">
        <v>145</v>
      </c>
    </row>
    <row r="55" spans="1:10" s="51" customFormat="1" ht="11.25" customHeight="1">
      <c r="A55" s="50"/>
      <c r="F55" s="177" t="s">
        <v>149</v>
      </c>
      <c r="G55" s="178"/>
      <c r="H55" s="178"/>
      <c r="I55" s="53"/>
      <c r="J55" s="66"/>
    </row>
    <row r="56" spans="1:5" s="51" customFormat="1" ht="25.5">
      <c r="A56" s="50" t="s">
        <v>143</v>
      </c>
      <c r="B56" s="103" t="s">
        <v>328</v>
      </c>
      <c r="C56" s="54" t="s">
        <v>138</v>
      </c>
      <c r="D56" s="104" t="s">
        <v>329</v>
      </c>
      <c r="E56" s="102" t="s">
        <v>309</v>
      </c>
    </row>
    <row r="57" spans="1:5" s="51" customFormat="1" ht="22.5">
      <c r="A57" s="50"/>
      <c r="B57" s="57" t="s">
        <v>142</v>
      </c>
      <c r="C57" s="57" t="s">
        <v>139</v>
      </c>
      <c r="D57" s="56" t="s">
        <v>140</v>
      </c>
      <c r="E57" s="58" t="s">
        <v>145</v>
      </c>
    </row>
    <row r="58" s="51" customFormat="1" ht="12.75">
      <c r="A58" s="111" t="s">
        <v>464</v>
      </c>
    </row>
    <row r="59" s="51" customFormat="1" ht="12.75"/>
    <row r="60" s="51" customFormat="1" ht="12.75">
      <c r="A60" s="50"/>
    </row>
    <row r="61" s="51" customFormat="1" ht="12.75">
      <c r="A61" s="50"/>
    </row>
    <row r="62" s="51" customFormat="1" ht="12.75">
      <c r="A62" s="50"/>
    </row>
    <row r="63" s="51" customFormat="1" ht="12.75">
      <c r="A63" s="50"/>
    </row>
    <row r="64" s="51" customFormat="1" ht="12.75">
      <c r="A64" s="50"/>
    </row>
    <row r="65" s="51" customFormat="1" ht="12.75">
      <c r="A65" s="50"/>
    </row>
    <row r="66" s="51" customFormat="1" ht="12.75">
      <c r="A66" s="50"/>
    </row>
    <row r="67" s="51" customFormat="1" ht="12.75">
      <c r="A67" s="50"/>
    </row>
    <row r="68" s="51" customFormat="1" ht="12.75">
      <c r="A68" s="50"/>
    </row>
    <row r="69" s="51" customFormat="1" ht="12.75">
      <c r="A69" s="50"/>
    </row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2" customFormat="1" ht="15"/>
    <row r="83" s="52" customFormat="1" ht="15"/>
    <row r="84" s="52" customFormat="1" ht="15"/>
    <row r="85" s="52" customFormat="1" ht="15"/>
    <row r="86" s="52" customFormat="1" ht="15"/>
    <row r="87" s="52" customFormat="1" ht="15"/>
    <row r="88" s="52" customFormat="1" ht="15"/>
    <row r="89" s="52" customFormat="1" ht="15"/>
    <row r="90" s="52" customFormat="1" ht="15"/>
    <row r="91" s="52" customFormat="1" ht="15"/>
    <row r="92" s="52" customFormat="1" ht="15"/>
    <row r="93" s="52" customFormat="1" ht="15"/>
    <row r="94" s="52" customFormat="1" ht="1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</sheetData>
  <sheetProtection/>
  <mergeCells count="50">
    <mergeCell ref="D18:G18"/>
    <mergeCell ref="A19:C19"/>
    <mergeCell ref="D19:G19"/>
    <mergeCell ref="H19:I19"/>
    <mergeCell ref="B28:B29"/>
    <mergeCell ref="C28:C29"/>
    <mergeCell ref="D28:D29"/>
    <mergeCell ref="A11:J11"/>
    <mergeCell ref="H18:I18"/>
    <mergeCell ref="D17:G17"/>
    <mergeCell ref="A17:C17"/>
    <mergeCell ref="A15:G15"/>
    <mergeCell ref="H14:I14"/>
    <mergeCell ref="A20:C20"/>
    <mergeCell ref="D21:G21"/>
    <mergeCell ref="A10:J10"/>
    <mergeCell ref="A8:J8"/>
    <mergeCell ref="H15:I15"/>
    <mergeCell ref="H17:I17"/>
    <mergeCell ref="A6:J6"/>
    <mergeCell ref="A7:J7"/>
    <mergeCell ref="A9:J9"/>
    <mergeCell ref="D20:G20"/>
    <mergeCell ref="H20:I20"/>
    <mergeCell ref="H21:I21"/>
    <mergeCell ref="H23:I24"/>
    <mergeCell ref="J23:J24"/>
    <mergeCell ref="D26:G26"/>
    <mergeCell ref="H26:J26"/>
    <mergeCell ref="A1:J1"/>
    <mergeCell ref="A2:J2"/>
    <mergeCell ref="A3:J3"/>
    <mergeCell ref="A4:J4"/>
    <mergeCell ref="A21:C21"/>
    <mergeCell ref="A31:A32"/>
    <mergeCell ref="A33:A35"/>
    <mergeCell ref="A36:A39"/>
    <mergeCell ref="A40:A44"/>
    <mergeCell ref="A22:G22"/>
    <mergeCell ref="I28:J28"/>
    <mergeCell ref="A23:G23"/>
    <mergeCell ref="A24:G24"/>
    <mergeCell ref="H22:I22"/>
    <mergeCell ref="A28:A29"/>
    <mergeCell ref="F52:J52"/>
    <mergeCell ref="F55:H55"/>
    <mergeCell ref="E48:F48"/>
    <mergeCell ref="E47:F47"/>
    <mergeCell ref="E28:F28"/>
    <mergeCell ref="G28:H28"/>
  </mergeCells>
  <printOptions/>
  <pageMargins left="0.75" right="0.75" top="0.8428125" bottom="1" header="0.5" footer="0.5"/>
  <pageSetup fitToHeight="1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6"/>
  <sheetViews>
    <sheetView view="pageLayout" workbookViewId="0" topLeftCell="A176">
      <selection activeCell="H170" sqref="H170"/>
    </sheetView>
  </sheetViews>
  <sheetFormatPr defaultColWidth="9.140625" defaultRowHeight="12.75"/>
  <cols>
    <col min="1" max="1" width="7.00390625" style="0" customWidth="1"/>
    <col min="2" max="2" width="11.421875" style="0" customWidth="1"/>
    <col min="6" max="6" width="8.00390625" style="0" customWidth="1"/>
    <col min="8" max="8" width="11.28125" style="0" customWidth="1"/>
    <col min="9" max="9" width="11.00390625" style="0" customWidth="1"/>
    <col min="10" max="10" width="18.00390625" style="0" customWidth="1"/>
  </cols>
  <sheetData>
    <row r="1" spans="1:10" ht="12.75">
      <c r="A1" s="209" t="s">
        <v>311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.75">
      <c r="A2" s="209" t="s">
        <v>150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2.75">
      <c r="A3" s="209" t="s">
        <v>151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2.75">
      <c r="A4" s="209" t="s">
        <v>222</v>
      </c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209" t="s">
        <v>223</v>
      </c>
      <c r="B5" s="209"/>
      <c r="C5" s="209"/>
      <c r="D5" s="209"/>
      <c r="E5" s="209"/>
      <c r="F5" s="209"/>
      <c r="G5" s="209"/>
      <c r="H5" s="209"/>
      <c r="I5" s="209"/>
      <c r="J5" s="209"/>
    </row>
    <row r="6" ht="15">
      <c r="A6" s="67"/>
    </row>
    <row r="7" spans="1:10" ht="13.5">
      <c r="A7" s="173" t="s">
        <v>224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3.5">
      <c r="A8" s="173" t="s">
        <v>225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3.5">
      <c r="A9" s="173" t="s">
        <v>226</v>
      </c>
      <c r="B9" s="173"/>
      <c r="C9" s="173"/>
      <c r="D9" s="173"/>
      <c r="E9" s="173"/>
      <c r="F9" s="173"/>
      <c r="G9" s="173"/>
      <c r="H9" s="173"/>
      <c r="I9" s="173"/>
      <c r="J9" s="173"/>
    </row>
    <row r="10" ht="13.5">
      <c r="A10" s="40"/>
    </row>
    <row r="11" spans="1:10" ht="13.5">
      <c r="A11" s="173" t="s">
        <v>227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ht="13.5">
      <c r="A12" s="40"/>
    </row>
    <row r="13" spans="1:10" ht="13.5">
      <c r="A13" s="198" t="s">
        <v>390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 ht="28.5" customHeight="1">
      <c r="A14" s="190" t="s">
        <v>378</v>
      </c>
      <c r="B14" s="190"/>
      <c r="C14" s="190"/>
      <c r="D14" s="190"/>
      <c r="E14" s="190"/>
      <c r="F14" s="190"/>
      <c r="G14" s="190"/>
      <c r="H14" s="190"/>
      <c r="I14" s="190"/>
      <c r="J14" s="190"/>
    </row>
    <row r="15" ht="10.5" customHeight="1">
      <c r="A15" s="40"/>
    </row>
    <row r="16" spans="1:10" ht="13.5">
      <c r="A16" s="173" t="s">
        <v>154</v>
      </c>
      <c r="B16" s="173"/>
      <c r="C16" s="173"/>
      <c r="D16" s="173"/>
      <c r="E16" s="173"/>
      <c r="F16" s="173"/>
      <c r="G16" s="173"/>
      <c r="H16" s="173"/>
      <c r="I16" s="173"/>
      <c r="J16" s="173"/>
    </row>
    <row r="17" ht="10.5" customHeight="1">
      <c r="A17" s="68"/>
    </row>
    <row r="18" spans="1:10" ht="15" customHeight="1">
      <c r="A18" s="201" t="s">
        <v>20</v>
      </c>
      <c r="B18" s="201" t="s">
        <v>155</v>
      </c>
      <c r="C18" s="201" t="s">
        <v>156</v>
      </c>
      <c r="D18" s="208" t="s">
        <v>157</v>
      </c>
      <c r="E18" s="208"/>
      <c r="F18" s="208"/>
      <c r="G18" s="208"/>
      <c r="H18" s="208" t="s">
        <v>158</v>
      </c>
      <c r="I18" s="201" t="s">
        <v>159</v>
      </c>
      <c r="J18" s="201" t="s">
        <v>160</v>
      </c>
    </row>
    <row r="19" spans="1:10" ht="15" customHeight="1">
      <c r="A19" s="201"/>
      <c r="B19" s="201"/>
      <c r="C19" s="201"/>
      <c r="D19" s="208" t="s">
        <v>48</v>
      </c>
      <c r="E19" s="208" t="s">
        <v>24</v>
      </c>
      <c r="F19" s="208"/>
      <c r="G19" s="208"/>
      <c r="H19" s="208"/>
      <c r="I19" s="201"/>
      <c r="J19" s="201"/>
    </row>
    <row r="20" spans="1:10" ht="81" customHeight="1">
      <c r="A20" s="201"/>
      <c r="B20" s="201"/>
      <c r="C20" s="201"/>
      <c r="D20" s="208"/>
      <c r="E20" s="148" t="s">
        <v>161</v>
      </c>
      <c r="F20" s="148" t="s">
        <v>162</v>
      </c>
      <c r="G20" s="148" t="s">
        <v>346</v>
      </c>
      <c r="H20" s="208"/>
      <c r="I20" s="201"/>
      <c r="J20" s="201"/>
    </row>
    <row r="21" spans="1:10" ht="15">
      <c r="A21" s="70">
        <v>1</v>
      </c>
      <c r="B21" s="70">
        <v>2</v>
      </c>
      <c r="C21" s="70">
        <v>3</v>
      </c>
      <c r="D21" s="70">
        <v>4</v>
      </c>
      <c r="E21" s="70">
        <v>5</v>
      </c>
      <c r="F21" s="70">
        <v>6</v>
      </c>
      <c r="G21" s="70">
        <v>7</v>
      </c>
      <c r="H21" s="70">
        <v>8</v>
      </c>
      <c r="I21" s="70">
        <v>9</v>
      </c>
      <c r="J21" s="70">
        <v>10</v>
      </c>
    </row>
    <row r="22" spans="1:10" ht="15">
      <c r="A22" s="70">
        <v>1</v>
      </c>
      <c r="B22" s="70" t="s">
        <v>312</v>
      </c>
      <c r="C22" s="70">
        <v>1.5</v>
      </c>
      <c r="D22" s="105">
        <f>E22+G22+F22</f>
        <v>29838.359999999997</v>
      </c>
      <c r="E22" s="105">
        <v>16831.6</v>
      </c>
      <c r="F22" s="105">
        <v>5513.8</v>
      </c>
      <c r="G22" s="105">
        <v>7492.96</v>
      </c>
      <c r="H22" s="105"/>
      <c r="I22" s="105"/>
      <c r="J22" s="105">
        <v>358060</v>
      </c>
    </row>
    <row r="23" spans="1:10" ht="45">
      <c r="A23" s="70">
        <v>2</v>
      </c>
      <c r="B23" s="70" t="s">
        <v>313</v>
      </c>
      <c r="C23" s="70">
        <v>1</v>
      </c>
      <c r="D23" s="105">
        <f>E23+G23+F23</f>
        <v>11280</v>
      </c>
      <c r="E23" s="105">
        <v>5105</v>
      </c>
      <c r="F23" s="105"/>
      <c r="G23" s="105">
        <v>6175</v>
      </c>
      <c r="H23" s="105"/>
      <c r="I23" s="105"/>
      <c r="J23" s="105">
        <v>135360</v>
      </c>
    </row>
    <row r="24" spans="1:10" ht="15">
      <c r="A24" s="70">
        <v>3</v>
      </c>
      <c r="B24" s="70" t="s">
        <v>314</v>
      </c>
      <c r="C24" s="70">
        <v>10.19</v>
      </c>
      <c r="D24" s="105">
        <f>E24+G24+F24</f>
        <v>145454.51</v>
      </c>
      <c r="E24" s="105">
        <v>61148.58</v>
      </c>
      <c r="F24" s="105">
        <v>70627.52</v>
      </c>
      <c r="G24" s="105">
        <v>13678.41</v>
      </c>
      <c r="H24" s="105"/>
      <c r="I24" s="105"/>
      <c r="J24" s="105">
        <v>1745450</v>
      </c>
    </row>
    <row r="25" spans="1:10" ht="30">
      <c r="A25" s="70">
        <v>4</v>
      </c>
      <c r="B25" s="70" t="s">
        <v>315</v>
      </c>
      <c r="C25" s="70">
        <v>6.75</v>
      </c>
      <c r="D25" s="105">
        <f>E25+G25+F25</f>
        <v>76140</v>
      </c>
      <c r="E25" s="105">
        <v>26678.5</v>
      </c>
      <c r="F25" s="105">
        <v>1622.4</v>
      </c>
      <c r="G25" s="105">
        <v>47839.1</v>
      </c>
      <c r="H25" s="105"/>
      <c r="I25" s="105"/>
      <c r="J25" s="105">
        <f>J26-J22-J23-J24</f>
        <v>705430</v>
      </c>
    </row>
    <row r="26" spans="1:10" ht="15">
      <c r="A26" s="200" t="s">
        <v>163</v>
      </c>
      <c r="B26" s="200"/>
      <c r="C26" s="72" t="s">
        <v>164</v>
      </c>
      <c r="D26" s="70">
        <f>D22+D24+D25</f>
        <v>251432.87</v>
      </c>
      <c r="E26" s="70" t="s">
        <v>164</v>
      </c>
      <c r="F26" s="70" t="s">
        <v>164</v>
      </c>
      <c r="G26" s="70" t="s">
        <v>164</v>
      </c>
      <c r="H26" s="70" t="s">
        <v>164</v>
      </c>
      <c r="I26" s="70" t="s">
        <v>164</v>
      </c>
      <c r="J26" s="70">
        <f>поступления!E37+поступления!E40+поступления!E39+поступления!E42</f>
        <v>2944300</v>
      </c>
    </row>
    <row r="27" ht="15">
      <c r="A27" s="68"/>
    </row>
    <row r="28" spans="1:10" ht="13.5">
      <c r="A28" s="173" t="s">
        <v>228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ht="13.5">
      <c r="A29" s="173" t="s">
        <v>229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ht="5.25" customHeight="1">
      <c r="A30" s="68"/>
    </row>
    <row r="31" spans="1:10" ht="30" customHeight="1">
      <c r="A31" s="70" t="s">
        <v>20</v>
      </c>
      <c r="B31" s="201" t="s">
        <v>165</v>
      </c>
      <c r="C31" s="201"/>
      <c r="D31" s="201"/>
      <c r="E31" s="208" t="s">
        <v>166</v>
      </c>
      <c r="F31" s="208"/>
      <c r="G31" s="208" t="s">
        <v>167</v>
      </c>
      <c r="H31" s="208"/>
      <c r="I31" s="148" t="s">
        <v>168</v>
      </c>
      <c r="J31" s="148" t="s">
        <v>169</v>
      </c>
    </row>
    <row r="32" spans="1:10" ht="15">
      <c r="A32" s="70">
        <v>1</v>
      </c>
      <c r="B32" s="201">
        <v>2</v>
      </c>
      <c r="C32" s="201"/>
      <c r="D32" s="201"/>
      <c r="E32" s="201">
        <v>3</v>
      </c>
      <c r="F32" s="201"/>
      <c r="G32" s="201">
        <v>4</v>
      </c>
      <c r="H32" s="201"/>
      <c r="I32" s="70">
        <v>5</v>
      </c>
      <c r="J32" s="70">
        <v>6</v>
      </c>
    </row>
    <row r="33" spans="1:10" ht="15">
      <c r="A33" s="70">
        <v>1</v>
      </c>
      <c r="B33" s="201" t="s">
        <v>317</v>
      </c>
      <c r="C33" s="201"/>
      <c r="D33" s="201"/>
      <c r="E33" s="201"/>
      <c r="F33" s="201"/>
      <c r="G33" s="201"/>
      <c r="H33" s="201"/>
      <c r="I33" s="70"/>
      <c r="J33" s="70">
        <f>поступления!F45</f>
        <v>0</v>
      </c>
    </row>
    <row r="34" spans="1:10" ht="29.25" customHeight="1">
      <c r="A34" s="70">
        <v>2</v>
      </c>
      <c r="B34" s="201" t="s">
        <v>391</v>
      </c>
      <c r="C34" s="201"/>
      <c r="D34" s="201"/>
      <c r="E34" s="201"/>
      <c r="F34" s="201"/>
      <c r="G34" s="201"/>
      <c r="H34" s="201"/>
      <c r="I34" s="70"/>
      <c r="J34" s="70">
        <f>поступления!E46</f>
        <v>0</v>
      </c>
    </row>
    <row r="35" spans="1:10" ht="15">
      <c r="A35" s="70"/>
      <c r="B35" s="201" t="s">
        <v>232</v>
      </c>
      <c r="C35" s="201"/>
      <c r="D35" s="201"/>
      <c r="E35" s="201" t="s">
        <v>164</v>
      </c>
      <c r="F35" s="201"/>
      <c r="G35" s="201" t="s">
        <v>164</v>
      </c>
      <c r="H35" s="201"/>
      <c r="I35" s="70" t="s">
        <v>164</v>
      </c>
      <c r="J35" s="70">
        <f>J33+J34</f>
        <v>0</v>
      </c>
    </row>
    <row r="36" ht="9.75" customHeight="1">
      <c r="A36" s="68"/>
    </row>
    <row r="37" spans="1:10" ht="13.5">
      <c r="A37" s="173" t="s">
        <v>230</v>
      </c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ht="13.5">
      <c r="A38" s="173" t="s">
        <v>231</v>
      </c>
      <c r="B38" s="173"/>
      <c r="C38" s="173"/>
      <c r="D38" s="173"/>
      <c r="E38" s="173"/>
      <c r="F38" s="173"/>
      <c r="G38" s="173"/>
      <c r="H38" s="173"/>
      <c r="I38" s="173"/>
      <c r="J38" s="173"/>
    </row>
    <row r="39" ht="4.5" customHeight="1">
      <c r="A39" s="68"/>
    </row>
    <row r="40" spans="1:10" ht="53.25" customHeight="1">
      <c r="A40" s="70" t="s">
        <v>20</v>
      </c>
      <c r="B40" s="201" t="s">
        <v>165</v>
      </c>
      <c r="C40" s="201"/>
      <c r="D40" s="201"/>
      <c r="E40" s="201"/>
      <c r="F40" s="208" t="s">
        <v>170</v>
      </c>
      <c r="G40" s="208"/>
      <c r="H40" s="148" t="s">
        <v>171</v>
      </c>
      <c r="I40" s="148" t="s">
        <v>172</v>
      </c>
      <c r="J40" s="148" t="s">
        <v>169</v>
      </c>
    </row>
    <row r="41" spans="1:10" ht="15">
      <c r="A41" s="70">
        <v>1</v>
      </c>
      <c r="B41" s="201">
        <v>2</v>
      </c>
      <c r="C41" s="201"/>
      <c r="D41" s="201"/>
      <c r="E41" s="201"/>
      <c r="F41" s="201">
        <v>3</v>
      </c>
      <c r="G41" s="201"/>
      <c r="H41" s="70">
        <v>4</v>
      </c>
      <c r="I41" s="70">
        <v>5</v>
      </c>
      <c r="J41" s="70">
        <v>6</v>
      </c>
    </row>
    <row r="42" spans="1:10" ht="15">
      <c r="A42" s="70"/>
      <c r="B42" s="201"/>
      <c r="C42" s="201"/>
      <c r="D42" s="201"/>
      <c r="E42" s="201"/>
      <c r="F42" s="201"/>
      <c r="G42" s="201"/>
      <c r="H42" s="70"/>
      <c r="I42" s="70"/>
      <c r="J42" s="70"/>
    </row>
    <row r="43" spans="1:10" ht="15">
      <c r="A43" s="70"/>
      <c r="B43" s="201" t="s">
        <v>232</v>
      </c>
      <c r="C43" s="201"/>
      <c r="D43" s="201"/>
      <c r="E43" s="201"/>
      <c r="F43" s="201" t="s">
        <v>164</v>
      </c>
      <c r="G43" s="201"/>
      <c r="H43" s="70" t="s">
        <v>164</v>
      </c>
      <c r="I43" s="70" t="s">
        <v>164</v>
      </c>
      <c r="J43" s="70"/>
    </row>
    <row r="44" spans="1:10" ht="15">
      <c r="A44" s="149"/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ht="12.75">
      <c r="A45" s="238" t="s">
        <v>449</v>
      </c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0" ht="48">
      <c r="A46" s="70" t="s">
        <v>20</v>
      </c>
      <c r="B46" s="201" t="s">
        <v>21</v>
      </c>
      <c r="C46" s="201"/>
      <c r="D46" s="201"/>
      <c r="E46" s="201"/>
      <c r="F46" s="201"/>
      <c r="G46" s="150" t="s">
        <v>196</v>
      </c>
      <c r="H46" s="239" t="s">
        <v>197</v>
      </c>
      <c r="I46" s="239"/>
      <c r="J46" s="150" t="s">
        <v>198</v>
      </c>
    </row>
    <row r="47" spans="1:10" ht="15">
      <c r="A47" s="70">
        <v>1</v>
      </c>
      <c r="B47" s="201">
        <v>2</v>
      </c>
      <c r="C47" s="201"/>
      <c r="D47" s="201"/>
      <c r="E47" s="201"/>
      <c r="F47" s="201"/>
      <c r="G47" s="70">
        <v>3</v>
      </c>
      <c r="H47" s="201">
        <v>4</v>
      </c>
      <c r="I47" s="201"/>
      <c r="J47" s="70">
        <v>5</v>
      </c>
    </row>
    <row r="48" spans="1:10" ht="15">
      <c r="A48" s="70">
        <v>1</v>
      </c>
      <c r="B48" s="240" t="s">
        <v>450</v>
      </c>
      <c r="C48" s="241"/>
      <c r="D48" s="241"/>
      <c r="E48" s="241"/>
      <c r="F48" s="242"/>
      <c r="G48" s="70">
        <f>J48/H48</f>
        <v>2375</v>
      </c>
      <c r="H48" s="202">
        <v>4</v>
      </c>
      <c r="I48" s="202"/>
      <c r="J48" s="109">
        <f>поступления!E38+поступления!E41</f>
        <v>9500</v>
      </c>
    </row>
    <row r="49" spans="1:10" ht="15">
      <c r="A49" s="70"/>
      <c r="B49" s="235" t="s">
        <v>163</v>
      </c>
      <c r="C49" s="236"/>
      <c r="D49" s="236"/>
      <c r="E49" s="236"/>
      <c r="F49" s="237"/>
      <c r="G49" s="70" t="s">
        <v>164</v>
      </c>
      <c r="H49" s="201" t="s">
        <v>235</v>
      </c>
      <c r="I49" s="201"/>
      <c r="J49" s="70">
        <f>J48</f>
        <v>9500</v>
      </c>
    </row>
    <row r="50" ht="9.75" customHeight="1">
      <c r="A50" s="68"/>
    </row>
    <row r="51" spans="1:10" ht="13.5">
      <c r="A51" s="173" t="s">
        <v>451</v>
      </c>
      <c r="B51" s="173"/>
      <c r="C51" s="173"/>
      <c r="D51" s="173"/>
      <c r="E51" s="173"/>
      <c r="F51" s="173"/>
      <c r="G51" s="173"/>
      <c r="H51" s="173"/>
      <c r="I51" s="173"/>
      <c r="J51" s="173"/>
    </row>
    <row r="52" spans="1:10" ht="13.5">
      <c r="A52" s="173" t="s">
        <v>254</v>
      </c>
      <c r="B52" s="173"/>
      <c r="C52" s="173"/>
      <c r="D52" s="173"/>
      <c r="E52" s="173"/>
      <c r="F52" s="173"/>
      <c r="G52" s="173"/>
      <c r="H52" s="173"/>
      <c r="I52" s="173"/>
      <c r="J52" s="173"/>
    </row>
    <row r="53" spans="1:10" ht="13.5">
      <c r="A53" s="173" t="s">
        <v>255</v>
      </c>
      <c r="B53" s="173"/>
      <c r="C53" s="173"/>
      <c r="D53" s="173"/>
      <c r="E53" s="173"/>
      <c r="F53" s="173"/>
      <c r="G53" s="173"/>
      <c r="H53" s="173"/>
      <c r="I53" s="173"/>
      <c r="J53" s="173"/>
    </row>
    <row r="54" spans="1:10" ht="13.5">
      <c r="A54" s="173" t="s">
        <v>256</v>
      </c>
      <c r="B54" s="173"/>
      <c r="C54" s="173"/>
      <c r="D54" s="173"/>
      <c r="E54" s="173"/>
      <c r="F54" s="173"/>
      <c r="G54" s="173"/>
      <c r="H54" s="173"/>
      <c r="I54" s="173"/>
      <c r="J54" s="173"/>
    </row>
    <row r="55" ht="7.5" customHeight="1">
      <c r="A55" s="68"/>
    </row>
    <row r="56" spans="1:10" ht="76.5" customHeight="1">
      <c r="A56" s="70" t="s">
        <v>20</v>
      </c>
      <c r="B56" s="201" t="s">
        <v>173</v>
      </c>
      <c r="C56" s="201"/>
      <c r="D56" s="201"/>
      <c r="E56" s="201"/>
      <c r="F56" s="201"/>
      <c r="G56" s="201"/>
      <c r="H56" s="201"/>
      <c r="I56" s="136" t="s">
        <v>174</v>
      </c>
      <c r="J56" s="72" t="s">
        <v>175</v>
      </c>
    </row>
    <row r="57" spans="1:10" ht="15" customHeight="1">
      <c r="A57" s="70">
        <v>1</v>
      </c>
      <c r="B57" s="201">
        <v>2</v>
      </c>
      <c r="C57" s="201"/>
      <c r="D57" s="201"/>
      <c r="E57" s="201"/>
      <c r="F57" s="201"/>
      <c r="G57" s="201"/>
      <c r="H57" s="201"/>
      <c r="I57" s="70">
        <v>3</v>
      </c>
      <c r="J57" s="73">
        <v>4</v>
      </c>
    </row>
    <row r="58" spans="1:10" ht="15" customHeight="1">
      <c r="A58" s="74">
        <v>1</v>
      </c>
      <c r="B58" s="222" t="s">
        <v>176</v>
      </c>
      <c r="C58" s="223"/>
      <c r="D58" s="223"/>
      <c r="E58" s="223"/>
      <c r="F58" s="223"/>
      <c r="G58" s="223"/>
      <c r="H58" s="224"/>
      <c r="I58" s="74">
        <f>J26</f>
        <v>2944300</v>
      </c>
      <c r="J58" s="44"/>
    </row>
    <row r="59" spans="1:10" ht="15" customHeight="1">
      <c r="A59" s="74" t="s">
        <v>177</v>
      </c>
      <c r="B59" s="211" t="s">
        <v>233</v>
      </c>
      <c r="C59" s="212"/>
      <c r="D59" s="212"/>
      <c r="E59" s="212"/>
      <c r="F59" s="212"/>
      <c r="G59" s="212"/>
      <c r="H59" s="213"/>
      <c r="I59" s="75"/>
      <c r="J59" s="147">
        <f>I58*22%</f>
        <v>647746</v>
      </c>
    </row>
    <row r="60" spans="1:10" ht="16.5" customHeight="1">
      <c r="A60" s="74" t="s">
        <v>178</v>
      </c>
      <c r="B60" s="211" t="s">
        <v>234</v>
      </c>
      <c r="C60" s="212"/>
      <c r="D60" s="212"/>
      <c r="E60" s="212"/>
      <c r="F60" s="212"/>
      <c r="G60" s="212"/>
      <c r="H60" s="213"/>
      <c r="I60" s="74"/>
      <c r="J60" s="147"/>
    </row>
    <row r="61" spans="1:10" ht="26.25" customHeight="1">
      <c r="A61" s="74" t="s">
        <v>179</v>
      </c>
      <c r="B61" s="211" t="s">
        <v>236</v>
      </c>
      <c r="C61" s="212"/>
      <c r="D61" s="212"/>
      <c r="E61" s="212"/>
      <c r="F61" s="212"/>
      <c r="G61" s="212"/>
      <c r="H61" s="213"/>
      <c r="I61" s="74"/>
      <c r="J61" s="147"/>
    </row>
    <row r="62" spans="1:10" ht="18" customHeight="1">
      <c r="A62" s="74">
        <v>2</v>
      </c>
      <c r="B62" s="222" t="s">
        <v>237</v>
      </c>
      <c r="C62" s="223"/>
      <c r="D62" s="223"/>
      <c r="E62" s="223"/>
      <c r="F62" s="223"/>
      <c r="G62" s="223"/>
      <c r="H62" s="224"/>
      <c r="I62" s="74" t="s">
        <v>235</v>
      </c>
      <c r="J62" s="147">
        <f>J63+J65</f>
        <v>84794.69999999998</v>
      </c>
    </row>
    <row r="63" spans="1:10" ht="29.25" customHeight="1">
      <c r="A63" s="74" t="s">
        <v>180</v>
      </c>
      <c r="B63" s="211" t="s">
        <v>238</v>
      </c>
      <c r="C63" s="212"/>
      <c r="D63" s="212"/>
      <c r="E63" s="212"/>
      <c r="F63" s="212"/>
      <c r="G63" s="212"/>
      <c r="H63" s="213"/>
      <c r="I63" s="74">
        <f>I58</f>
        <v>2944300</v>
      </c>
      <c r="J63" s="147">
        <f>J69-J68-J65-J59</f>
        <v>78906.09999999998</v>
      </c>
    </row>
    <row r="64" spans="1:10" ht="27.75" customHeight="1">
      <c r="A64" s="74" t="s">
        <v>181</v>
      </c>
      <c r="B64" s="211" t="s">
        <v>182</v>
      </c>
      <c r="C64" s="212"/>
      <c r="D64" s="212"/>
      <c r="E64" s="212"/>
      <c r="F64" s="212"/>
      <c r="G64" s="212"/>
      <c r="H64" s="213"/>
      <c r="I64" s="74"/>
      <c r="J64" s="147"/>
    </row>
    <row r="65" spans="1:10" ht="27.75" customHeight="1">
      <c r="A65" s="74" t="s">
        <v>183</v>
      </c>
      <c r="B65" s="211" t="s">
        <v>184</v>
      </c>
      <c r="C65" s="212"/>
      <c r="D65" s="212"/>
      <c r="E65" s="212"/>
      <c r="F65" s="212"/>
      <c r="G65" s="212"/>
      <c r="H65" s="213"/>
      <c r="I65" s="74">
        <f>I58</f>
        <v>2944300</v>
      </c>
      <c r="J65" s="147">
        <f>I65*0.2%</f>
        <v>5888.6</v>
      </c>
    </row>
    <row r="66" spans="1:10" ht="26.25" customHeight="1">
      <c r="A66" s="74" t="s">
        <v>185</v>
      </c>
      <c r="B66" s="214" t="s">
        <v>316</v>
      </c>
      <c r="C66" s="215"/>
      <c r="D66" s="215"/>
      <c r="E66" s="215"/>
      <c r="F66" s="215"/>
      <c r="G66" s="215"/>
      <c r="H66" s="216"/>
      <c r="I66" s="74"/>
      <c r="J66" s="147"/>
    </row>
    <row r="67" spans="1:10" ht="30" customHeight="1">
      <c r="A67" s="74" t="s">
        <v>187</v>
      </c>
      <c r="B67" s="217" t="s">
        <v>186</v>
      </c>
      <c r="C67" s="217"/>
      <c r="D67" s="217"/>
      <c r="E67" s="217"/>
      <c r="F67" s="217"/>
      <c r="G67" s="217"/>
      <c r="H67" s="217"/>
      <c r="I67" s="74"/>
      <c r="J67" s="147"/>
    </row>
    <row r="68" spans="1:10" ht="27" customHeight="1">
      <c r="A68" s="74">
        <v>3</v>
      </c>
      <c r="B68" s="218" t="s">
        <v>188</v>
      </c>
      <c r="C68" s="219"/>
      <c r="D68" s="219"/>
      <c r="E68" s="219"/>
      <c r="F68" s="219"/>
      <c r="G68" s="219"/>
      <c r="H68" s="220"/>
      <c r="I68" s="74">
        <f>I58</f>
        <v>2944300</v>
      </c>
      <c r="J68" s="147">
        <f>I68*5.1%</f>
        <v>150159.3</v>
      </c>
    </row>
    <row r="69" spans="1:10" ht="15">
      <c r="A69" s="74"/>
      <c r="B69" s="200" t="s">
        <v>163</v>
      </c>
      <c r="C69" s="200"/>
      <c r="D69" s="200"/>
      <c r="E69" s="200"/>
      <c r="F69" s="200"/>
      <c r="G69" s="200"/>
      <c r="H69" s="200"/>
      <c r="I69" s="74" t="s">
        <v>235</v>
      </c>
      <c r="J69" s="147">
        <f>поступления!E47+поступления!E49+поступления!E48+поступления!E50</f>
        <v>882700</v>
      </c>
    </row>
    <row r="70" spans="1:10" ht="13.5">
      <c r="A70" s="173" t="s">
        <v>189</v>
      </c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0" ht="12.75">
      <c r="A71" s="210" t="s">
        <v>190</v>
      </c>
      <c r="B71" s="210"/>
      <c r="C71" s="210"/>
      <c r="D71" s="210"/>
      <c r="E71" s="210"/>
      <c r="F71" s="210"/>
      <c r="G71" s="210"/>
      <c r="H71" s="210"/>
      <c r="I71" s="210"/>
      <c r="J71" s="210"/>
    </row>
    <row r="72" spans="1:10" ht="12.75">
      <c r="A72" s="221" t="s">
        <v>191</v>
      </c>
      <c r="B72" s="221"/>
      <c r="C72" s="221"/>
      <c r="D72" s="221"/>
      <c r="E72" s="221"/>
      <c r="F72" s="221"/>
      <c r="G72" s="221"/>
      <c r="H72" s="221"/>
      <c r="I72" s="221"/>
      <c r="J72" s="221"/>
    </row>
    <row r="73" spans="1:10" ht="12.75">
      <c r="A73" s="210" t="s">
        <v>192</v>
      </c>
      <c r="B73" s="210"/>
      <c r="C73" s="210"/>
      <c r="D73" s="210"/>
      <c r="E73" s="210"/>
      <c r="F73" s="210"/>
      <c r="G73" s="210"/>
      <c r="H73" s="210"/>
      <c r="I73" s="210"/>
      <c r="J73" s="210"/>
    </row>
    <row r="74" spans="1:10" ht="12.75">
      <c r="A74" s="210" t="s">
        <v>193</v>
      </c>
      <c r="B74" s="210"/>
      <c r="C74" s="210"/>
      <c r="D74" s="210"/>
      <c r="E74" s="210"/>
      <c r="F74" s="210"/>
      <c r="G74" s="210"/>
      <c r="H74" s="210"/>
      <c r="I74" s="210"/>
      <c r="J74" s="210"/>
    </row>
    <row r="75" spans="1:10" ht="12.75">
      <c r="A75" s="210" t="s">
        <v>194</v>
      </c>
      <c r="B75" s="210"/>
      <c r="C75" s="210"/>
      <c r="D75" s="210"/>
      <c r="E75" s="210"/>
      <c r="F75" s="210"/>
      <c r="G75" s="210"/>
      <c r="H75" s="210"/>
      <c r="I75" s="210"/>
      <c r="J75" s="210"/>
    </row>
    <row r="76" spans="1:10" ht="12.75">
      <c r="A76" s="210" t="s">
        <v>195</v>
      </c>
      <c r="B76" s="210"/>
      <c r="C76" s="210"/>
      <c r="D76" s="210"/>
      <c r="E76" s="210"/>
      <c r="F76" s="210"/>
      <c r="G76" s="210"/>
      <c r="H76" s="210"/>
      <c r="I76" s="210"/>
      <c r="J76" s="210"/>
    </row>
    <row r="77" ht="13.5">
      <c r="A77" s="40"/>
    </row>
    <row r="78" spans="1:10" ht="13.5">
      <c r="A78" s="173" t="s">
        <v>252</v>
      </c>
      <c r="B78" s="173"/>
      <c r="C78" s="173"/>
      <c r="D78" s="173"/>
      <c r="E78" s="173"/>
      <c r="F78" s="173"/>
      <c r="G78" s="173"/>
      <c r="H78" s="173"/>
      <c r="I78" s="173"/>
      <c r="J78" s="173"/>
    </row>
    <row r="79" spans="1:10" ht="13.5">
      <c r="A79" s="173" t="s">
        <v>253</v>
      </c>
      <c r="B79" s="173"/>
      <c r="C79" s="173"/>
      <c r="D79" s="173"/>
      <c r="E79" s="173"/>
      <c r="F79" s="173"/>
      <c r="G79" s="173"/>
      <c r="H79" s="173"/>
      <c r="I79" s="173"/>
      <c r="J79" s="173"/>
    </row>
    <row r="80" ht="8.25" customHeight="1">
      <c r="A80" s="40"/>
    </row>
    <row r="81" spans="1:10" ht="13.5">
      <c r="A81" s="173" t="s">
        <v>152</v>
      </c>
      <c r="B81" s="173"/>
      <c r="C81" s="173"/>
      <c r="D81" s="173"/>
      <c r="E81" s="173"/>
      <c r="F81" s="173"/>
      <c r="G81" s="173"/>
      <c r="H81" s="173"/>
      <c r="I81" s="173"/>
      <c r="J81" s="173"/>
    </row>
    <row r="82" spans="1:10" ht="13.5">
      <c r="A82" s="173" t="s">
        <v>153</v>
      </c>
      <c r="B82" s="173"/>
      <c r="C82" s="173"/>
      <c r="D82" s="173"/>
      <c r="E82" s="173"/>
      <c r="F82" s="173"/>
      <c r="G82" s="173"/>
      <c r="H82" s="173"/>
      <c r="I82" s="173"/>
      <c r="J82" s="173"/>
    </row>
    <row r="83" ht="6.75" customHeight="1">
      <c r="A83" s="68"/>
    </row>
    <row r="84" spans="1:10" ht="51">
      <c r="A84" s="70" t="s">
        <v>20</v>
      </c>
      <c r="B84" s="201" t="s">
        <v>21</v>
      </c>
      <c r="C84" s="201"/>
      <c r="D84" s="201"/>
      <c r="E84" s="201"/>
      <c r="F84" s="201"/>
      <c r="G84" s="148" t="s">
        <v>196</v>
      </c>
      <c r="H84" s="208" t="s">
        <v>197</v>
      </c>
      <c r="I84" s="208"/>
      <c r="J84" s="148" t="s">
        <v>198</v>
      </c>
    </row>
    <row r="85" spans="1:10" ht="15">
      <c r="A85" s="70">
        <v>1</v>
      </c>
      <c r="B85" s="201">
        <v>2</v>
      </c>
      <c r="C85" s="201"/>
      <c r="D85" s="201"/>
      <c r="E85" s="201"/>
      <c r="F85" s="201"/>
      <c r="G85" s="70">
        <v>3</v>
      </c>
      <c r="H85" s="201">
        <v>4</v>
      </c>
      <c r="I85" s="201"/>
      <c r="J85" s="70">
        <v>5</v>
      </c>
    </row>
    <row r="86" spans="1:10" ht="15">
      <c r="A86" s="70"/>
      <c r="B86" s="44"/>
      <c r="C86" s="44"/>
      <c r="D86" s="44"/>
      <c r="E86" s="44"/>
      <c r="F86" s="70"/>
      <c r="G86" s="70"/>
      <c r="H86" s="201"/>
      <c r="I86" s="201"/>
      <c r="J86" s="70"/>
    </row>
    <row r="87" spans="1:10" ht="15">
      <c r="A87" s="70"/>
      <c r="B87" s="44"/>
      <c r="C87" s="44"/>
      <c r="D87" s="44"/>
      <c r="E87" s="44"/>
      <c r="F87" s="71" t="s">
        <v>163</v>
      </c>
      <c r="G87" s="70" t="s">
        <v>164</v>
      </c>
      <c r="H87" s="201" t="s">
        <v>235</v>
      </c>
      <c r="I87" s="201"/>
      <c r="J87" s="70"/>
    </row>
    <row r="88" ht="15">
      <c r="A88" s="68"/>
    </row>
    <row r="89" spans="1:10" ht="13.5">
      <c r="A89" s="173" t="s">
        <v>250</v>
      </c>
      <c r="B89" s="173"/>
      <c r="C89" s="173"/>
      <c r="D89" s="173"/>
      <c r="E89" s="173"/>
      <c r="F89" s="173"/>
      <c r="G89" s="173"/>
      <c r="H89" s="173"/>
      <c r="I89" s="173"/>
      <c r="J89" s="173"/>
    </row>
    <row r="90" spans="1:10" ht="13.5">
      <c r="A90" s="173" t="s">
        <v>251</v>
      </c>
      <c r="B90" s="173"/>
      <c r="C90" s="173"/>
      <c r="D90" s="173"/>
      <c r="E90" s="173"/>
      <c r="F90" s="173"/>
      <c r="G90" s="173"/>
      <c r="H90" s="173"/>
      <c r="I90" s="173"/>
      <c r="J90" s="173"/>
    </row>
    <row r="91" ht="6.75" customHeight="1">
      <c r="A91" s="40"/>
    </row>
    <row r="92" spans="1:10" ht="13.5">
      <c r="A92" s="173" t="s">
        <v>379</v>
      </c>
      <c r="B92" s="173"/>
      <c r="C92" s="173"/>
      <c r="D92" s="173"/>
      <c r="E92" s="173"/>
      <c r="F92" s="173"/>
      <c r="G92" s="173"/>
      <c r="H92" s="173"/>
      <c r="I92" s="173"/>
      <c r="J92" s="173"/>
    </row>
    <row r="93" spans="1:10" ht="13.5">
      <c r="A93" s="173" t="s">
        <v>380</v>
      </c>
      <c r="B93" s="173"/>
      <c r="C93" s="173"/>
      <c r="D93" s="173"/>
      <c r="E93" s="173"/>
      <c r="F93" s="173"/>
      <c r="G93" s="173"/>
      <c r="H93" s="173"/>
      <c r="I93" s="173"/>
      <c r="J93" s="173"/>
    </row>
    <row r="94" ht="7.5" customHeight="1">
      <c r="A94" s="68"/>
    </row>
    <row r="95" spans="1:10" ht="37.5" customHeight="1">
      <c r="A95" s="70" t="s">
        <v>20</v>
      </c>
      <c r="B95" s="201" t="s">
        <v>165</v>
      </c>
      <c r="C95" s="201"/>
      <c r="D95" s="201"/>
      <c r="E95" s="201"/>
      <c r="F95" s="201"/>
      <c r="G95" s="148" t="s">
        <v>199</v>
      </c>
      <c r="H95" s="148" t="s">
        <v>200</v>
      </c>
      <c r="I95" s="208" t="s">
        <v>201</v>
      </c>
      <c r="J95" s="208"/>
    </row>
    <row r="96" spans="1:10" ht="15">
      <c r="A96" s="70">
        <v>1</v>
      </c>
      <c r="B96" s="201">
        <v>2</v>
      </c>
      <c r="C96" s="201"/>
      <c r="D96" s="201"/>
      <c r="E96" s="201"/>
      <c r="F96" s="201"/>
      <c r="G96" s="70">
        <v>3</v>
      </c>
      <c r="H96" s="70">
        <v>4</v>
      </c>
      <c r="I96" s="201">
        <v>5</v>
      </c>
      <c r="J96" s="201"/>
    </row>
    <row r="97" spans="1:10" ht="15" customHeight="1">
      <c r="A97" s="70">
        <v>1</v>
      </c>
      <c r="B97" s="205" t="s">
        <v>347</v>
      </c>
      <c r="C97" s="206"/>
      <c r="D97" s="206"/>
      <c r="E97" s="206"/>
      <c r="F97" s="207"/>
      <c r="G97" s="70"/>
      <c r="H97" s="70"/>
      <c r="I97" s="201">
        <f>поступления!E54</f>
        <v>3000</v>
      </c>
      <c r="J97" s="201"/>
    </row>
    <row r="98" spans="1:10" ht="15" customHeight="1">
      <c r="A98" s="70">
        <v>2</v>
      </c>
      <c r="B98" s="205" t="s">
        <v>447</v>
      </c>
      <c r="C98" s="225"/>
      <c r="D98" s="225"/>
      <c r="E98" s="225"/>
      <c r="F98" s="226"/>
      <c r="G98" s="70"/>
      <c r="H98" s="70"/>
      <c r="I98" s="203">
        <f>поступления!E58</f>
        <v>5000</v>
      </c>
      <c r="J98" s="204"/>
    </row>
    <row r="99" spans="1:10" ht="38.25" customHeight="1">
      <c r="A99" s="70">
        <v>3</v>
      </c>
      <c r="B99" s="205" t="s">
        <v>348</v>
      </c>
      <c r="C99" s="206"/>
      <c r="D99" s="206"/>
      <c r="E99" s="206"/>
      <c r="F99" s="207"/>
      <c r="G99" s="70"/>
      <c r="H99" s="70"/>
      <c r="I99" s="201">
        <f>поступления!E59</f>
        <v>0</v>
      </c>
      <c r="J99" s="201"/>
    </row>
    <row r="100" spans="1:10" ht="31.5" customHeight="1">
      <c r="A100" s="70">
        <v>4</v>
      </c>
      <c r="B100" s="205" t="s">
        <v>349</v>
      </c>
      <c r="C100" s="206"/>
      <c r="D100" s="206"/>
      <c r="E100" s="206"/>
      <c r="F100" s="207"/>
      <c r="G100" s="70"/>
      <c r="H100" s="70"/>
      <c r="I100" s="201">
        <f>поступления!E60</f>
        <v>0</v>
      </c>
      <c r="J100" s="201"/>
    </row>
    <row r="101" spans="1:10" ht="15" customHeight="1">
      <c r="A101" s="70">
        <v>5</v>
      </c>
      <c r="B101" s="205" t="s">
        <v>350</v>
      </c>
      <c r="C101" s="206"/>
      <c r="D101" s="206"/>
      <c r="E101" s="206"/>
      <c r="F101" s="207"/>
      <c r="G101" s="70"/>
      <c r="H101" s="70"/>
      <c r="I101" s="201">
        <f>поступления!F61+поступления!E62</f>
        <v>0</v>
      </c>
      <c r="J101" s="201"/>
    </row>
    <row r="102" spans="1:10" ht="15">
      <c r="A102" s="70">
        <v>6</v>
      </c>
      <c r="B102" s="205" t="s">
        <v>351</v>
      </c>
      <c r="C102" s="206"/>
      <c r="D102" s="206"/>
      <c r="E102" s="206"/>
      <c r="F102" s="207"/>
      <c r="G102" s="70"/>
      <c r="H102" s="70"/>
      <c r="I102" s="203">
        <f>поступления!E63+поступления!F57</f>
        <v>0</v>
      </c>
      <c r="J102" s="204"/>
    </row>
    <row r="103" spans="1:10" ht="15">
      <c r="A103" s="70"/>
      <c r="B103" s="201" t="s">
        <v>163</v>
      </c>
      <c r="C103" s="201"/>
      <c r="D103" s="201"/>
      <c r="E103" s="201"/>
      <c r="F103" s="201"/>
      <c r="G103" s="70"/>
      <c r="H103" s="70" t="s">
        <v>164</v>
      </c>
      <c r="I103" s="227">
        <f>SUM(I97:I102)</f>
        <v>8000</v>
      </c>
      <c r="J103" s="227"/>
    </row>
    <row r="104" ht="15">
      <c r="A104" s="68"/>
    </row>
    <row r="105" spans="1:10" ht="13.5">
      <c r="A105" s="173" t="s">
        <v>248</v>
      </c>
      <c r="B105" s="173"/>
      <c r="C105" s="173"/>
      <c r="D105" s="173"/>
      <c r="E105" s="173"/>
      <c r="F105" s="173"/>
      <c r="G105" s="173"/>
      <c r="H105" s="173"/>
      <c r="I105" s="173"/>
      <c r="J105" s="173"/>
    </row>
    <row r="106" spans="1:10" ht="13.5">
      <c r="A106" s="173" t="s">
        <v>249</v>
      </c>
      <c r="B106" s="173"/>
      <c r="C106" s="173"/>
      <c r="D106" s="173"/>
      <c r="E106" s="173"/>
      <c r="F106" s="173"/>
      <c r="G106" s="173"/>
      <c r="H106" s="173"/>
      <c r="I106" s="173"/>
      <c r="J106" s="173"/>
    </row>
    <row r="107" ht="6.75" customHeight="1">
      <c r="A107" s="40"/>
    </row>
    <row r="108" spans="1:10" ht="13.5">
      <c r="A108" s="173" t="s">
        <v>152</v>
      </c>
      <c r="B108" s="173"/>
      <c r="C108" s="173"/>
      <c r="D108" s="173"/>
      <c r="E108" s="173"/>
      <c r="F108" s="173"/>
      <c r="G108" s="173"/>
      <c r="H108" s="173"/>
      <c r="I108" s="173"/>
      <c r="J108" s="173"/>
    </row>
    <row r="109" spans="1:10" ht="13.5">
      <c r="A109" s="173" t="s">
        <v>153</v>
      </c>
      <c r="B109" s="173"/>
      <c r="C109" s="173"/>
      <c r="D109" s="173"/>
      <c r="E109" s="173"/>
      <c r="F109" s="173"/>
      <c r="G109" s="173"/>
      <c r="H109" s="173"/>
      <c r="I109" s="173"/>
      <c r="J109" s="173"/>
    </row>
    <row r="110" ht="9.75" customHeight="1">
      <c r="A110" s="68"/>
    </row>
    <row r="111" spans="1:10" ht="51">
      <c r="A111" s="70" t="s">
        <v>20</v>
      </c>
      <c r="B111" s="201" t="s">
        <v>21</v>
      </c>
      <c r="C111" s="201"/>
      <c r="D111" s="201"/>
      <c r="E111" s="201"/>
      <c r="F111" s="201"/>
      <c r="G111" s="148" t="s">
        <v>196</v>
      </c>
      <c r="H111" s="148" t="s">
        <v>197</v>
      </c>
      <c r="I111" s="208" t="s">
        <v>198</v>
      </c>
      <c r="J111" s="208"/>
    </row>
    <row r="112" spans="1:10" ht="15">
      <c r="A112" s="70">
        <v>1</v>
      </c>
      <c r="B112" s="201">
        <v>2</v>
      </c>
      <c r="C112" s="201"/>
      <c r="D112" s="201"/>
      <c r="E112" s="201"/>
      <c r="F112" s="201"/>
      <c r="G112" s="70">
        <v>3</v>
      </c>
      <c r="H112" s="70">
        <v>4</v>
      </c>
      <c r="I112" s="201">
        <v>5</v>
      </c>
      <c r="J112" s="201"/>
    </row>
    <row r="113" spans="1:10" ht="15">
      <c r="A113" s="70"/>
      <c r="B113" s="201"/>
      <c r="C113" s="201"/>
      <c r="D113" s="201"/>
      <c r="E113" s="201"/>
      <c r="F113" s="201"/>
      <c r="G113" s="70"/>
      <c r="H113" s="70"/>
      <c r="I113" s="201"/>
      <c r="J113" s="201"/>
    </row>
    <row r="114" spans="1:10" ht="15">
      <c r="A114" s="70"/>
      <c r="B114" s="200" t="s">
        <v>163</v>
      </c>
      <c r="C114" s="200"/>
      <c r="D114" s="200"/>
      <c r="E114" s="200"/>
      <c r="F114" s="200"/>
      <c r="G114" s="70" t="s">
        <v>164</v>
      </c>
      <c r="H114" s="70" t="s">
        <v>164</v>
      </c>
      <c r="I114" s="201"/>
      <c r="J114" s="201"/>
    </row>
    <row r="115" ht="15">
      <c r="A115" s="68"/>
    </row>
    <row r="116" spans="1:10" ht="13.5">
      <c r="A116" s="173" t="s">
        <v>246</v>
      </c>
      <c r="B116" s="173"/>
      <c r="C116" s="173"/>
      <c r="D116" s="173"/>
      <c r="E116" s="173"/>
      <c r="F116" s="173"/>
      <c r="G116" s="173"/>
      <c r="H116" s="173"/>
      <c r="I116" s="173"/>
      <c r="J116" s="173"/>
    </row>
    <row r="117" spans="1:10" ht="13.5">
      <c r="A117" s="173" t="s">
        <v>247</v>
      </c>
      <c r="B117" s="173"/>
      <c r="C117" s="173"/>
      <c r="D117" s="173"/>
      <c r="E117" s="173"/>
      <c r="F117" s="173"/>
      <c r="G117" s="173"/>
      <c r="H117" s="173"/>
      <c r="I117" s="173"/>
      <c r="J117" s="173"/>
    </row>
    <row r="118" ht="8.25" customHeight="1">
      <c r="A118" s="40"/>
    </row>
    <row r="119" spans="1:10" ht="13.5">
      <c r="A119" s="173" t="s">
        <v>152</v>
      </c>
      <c r="B119" s="173"/>
      <c r="C119" s="173"/>
      <c r="D119" s="173"/>
      <c r="E119" s="173"/>
      <c r="F119" s="173"/>
      <c r="G119" s="173"/>
      <c r="H119" s="173"/>
      <c r="I119" s="173"/>
      <c r="J119" s="173"/>
    </row>
    <row r="120" spans="1:10" ht="13.5">
      <c r="A120" s="173" t="s">
        <v>153</v>
      </c>
      <c r="B120" s="173"/>
      <c r="C120" s="173"/>
      <c r="D120" s="173"/>
      <c r="E120" s="173"/>
      <c r="F120" s="173"/>
      <c r="G120" s="173"/>
      <c r="H120" s="173"/>
      <c r="I120" s="173"/>
      <c r="J120" s="173"/>
    </row>
    <row r="121" ht="7.5" customHeight="1">
      <c r="A121" s="68"/>
    </row>
    <row r="122" spans="1:10" ht="51">
      <c r="A122" s="70" t="s">
        <v>20</v>
      </c>
      <c r="B122" s="201" t="s">
        <v>21</v>
      </c>
      <c r="C122" s="201"/>
      <c r="D122" s="201"/>
      <c r="E122" s="201"/>
      <c r="F122" s="201"/>
      <c r="G122" s="148" t="s">
        <v>196</v>
      </c>
      <c r="H122" s="148" t="s">
        <v>197</v>
      </c>
      <c r="I122" s="208" t="s">
        <v>198</v>
      </c>
      <c r="J122" s="208"/>
    </row>
    <row r="123" spans="1:10" ht="15">
      <c r="A123" s="70">
        <v>1</v>
      </c>
      <c r="B123" s="201">
        <v>2</v>
      </c>
      <c r="C123" s="201"/>
      <c r="D123" s="201"/>
      <c r="E123" s="201"/>
      <c r="F123" s="201"/>
      <c r="G123" s="70">
        <v>3</v>
      </c>
      <c r="H123" s="70">
        <v>4</v>
      </c>
      <c r="I123" s="201">
        <v>5</v>
      </c>
      <c r="J123" s="201"/>
    </row>
    <row r="124" spans="1:10" ht="15">
      <c r="A124" s="70"/>
      <c r="B124" s="203"/>
      <c r="C124" s="230"/>
      <c r="D124" s="230"/>
      <c r="E124" s="230"/>
      <c r="F124" s="229"/>
      <c r="G124" s="70"/>
      <c r="H124" s="70"/>
      <c r="I124" s="203"/>
      <c r="J124" s="229"/>
    </row>
    <row r="125" spans="1:10" ht="15">
      <c r="A125" s="70"/>
      <c r="B125" s="201" t="s">
        <v>163</v>
      </c>
      <c r="C125" s="201"/>
      <c r="D125" s="201"/>
      <c r="E125" s="201"/>
      <c r="F125" s="201"/>
      <c r="G125" s="70" t="s">
        <v>164</v>
      </c>
      <c r="H125" s="70" t="s">
        <v>164</v>
      </c>
      <c r="I125" s="227">
        <f>I124</f>
        <v>0</v>
      </c>
      <c r="J125" s="227"/>
    </row>
    <row r="126" ht="15">
      <c r="A126" s="68"/>
    </row>
    <row r="127" spans="1:10" ht="13.5">
      <c r="A127" s="173" t="s">
        <v>245</v>
      </c>
      <c r="B127" s="173"/>
      <c r="C127" s="173"/>
      <c r="D127" s="173"/>
      <c r="E127" s="173"/>
      <c r="F127" s="173"/>
      <c r="G127" s="173"/>
      <c r="H127" s="173"/>
      <c r="I127" s="173"/>
      <c r="J127" s="173"/>
    </row>
    <row r="128" ht="9.75" customHeight="1">
      <c r="A128" s="40"/>
    </row>
    <row r="129" spans="1:10" ht="13.5">
      <c r="A129" s="173" t="s">
        <v>381</v>
      </c>
      <c r="B129" s="173"/>
      <c r="C129" s="173"/>
      <c r="D129" s="173"/>
      <c r="E129" s="173"/>
      <c r="F129" s="173"/>
      <c r="G129" s="173"/>
      <c r="H129" s="173"/>
      <c r="I129" s="173"/>
      <c r="J129" s="173"/>
    </row>
    <row r="130" spans="1:10" ht="24.75" customHeight="1">
      <c r="A130" s="183" t="s">
        <v>392</v>
      </c>
      <c r="B130" s="183"/>
      <c r="C130" s="183"/>
      <c r="D130" s="183"/>
      <c r="E130" s="183"/>
      <c r="F130" s="183"/>
      <c r="G130" s="183"/>
      <c r="H130" s="183"/>
      <c r="I130" s="183"/>
      <c r="J130" s="183"/>
    </row>
    <row r="131" ht="9.75" customHeight="1">
      <c r="A131" s="40"/>
    </row>
    <row r="132" spans="1:10" ht="13.5">
      <c r="A132" s="173" t="s">
        <v>243</v>
      </c>
      <c r="B132" s="173"/>
      <c r="C132" s="173"/>
      <c r="D132" s="173"/>
      <c r="E132" s="173"/>
      <c r="F132" s="173"/>
      <c r="G132" s="173"/>
      <c r="H132" s="173"/>
      <c r="I132" s="173"/>
      <c r="J132" s="173"/>
    </row>
    <row r="133" ht="6" customHeight="1">
      <c r="A133" s="68"/>
    </row>
    <row r="134" spans="1:10" ht="38.25">
      <c r="A134" s="70" t="s">
        <v>20</v>
      </c>
      <c r="B134" s="201" t="s">
        <v>165</v>
      </c>
      <c r="C134" s="228"/>
      <c r="D134" s="228"/>
      <c r="E134" s="228"/>
      <c r="F134" s="228"/>
      <c r="G134" s="148" t="s">
        <v>202</v>
      </c>
      <c r="H134" s="148" t="s">
        <v>203</v>
      </c>
      <c r="I134" s="148" t="s">
        <v>204</v>
      </c>
      <c r="J134" s="148" t="s">
        <v>169</v>
      </c>
    </row>
    <row r="135" spans="1:10" ht="15">
      <c r="A135" s="70">
        <v>1</v>
      </c>
      <c r="B135" s="201">
        <v>2</v>
      </c>
      <c r="C135" s="228"/>
      <c r="D135" s="228"/>
      <c r="E135" s="228"/>
      <c r="F135" s="228"/>
      <c r="G135" s="70">
        <v>3</v>
      </c>
      <c r="H135" s="70">
        <v>4</v>
      </c>
      <c r="I135" s="70">
        <v>5</v>
      </c>
      <c r="J135" s="70">
        <v>6</v>
      </c>
    </row>
    <row r="136" spans="1:10" ht="15">
      <c r="A136" s="70">
        <v>1</v>
      </c>
      <c r="B136" s="201" t="s">
        <v>439</v>
      </c>
      <c r="C136" s="228"/>
      <c r="D136" s="228"/>
      <c r="E136" s="228"/>
      <c r="F136" s="228"/>
      <c r="G136" s="70">
        <v>1</v>
      </c>
      <c r="H136" s="70">
        <v>12</v>
      </c>
      <c r="I136" s="109">
        <f>J136/H136</f>
        <v>833.3333333333334</v>
      </c>
      <c r="J136" s="70">
        <f>поступления!E73</f>
        <v>10000</v>
      </c>
    </row>
    <row r="137" spans="1:10" ht="15">
      <c r="A137" s="70"/>
      <c r="B137" s="200" t="s">
        <v>163</v>
      </c>
      <c r="C137" s="228"/>
      <c r="D137" s="228"/>
      <c r="E137" s="228"/>
      <c r="F137" s="228"/>
      <c r="G137" s="70" t="s">
        <v>164</v>
      </c>
      <c r="H137" s="70" t="s">
        <v>164</v>
      </c>
      <c r="I137" s="70" t="s">
        <v>164</v>
      </c>
      <c r="J137" s="106">
        <f>J136</f>
        <v>10000</v>
      </c>
    </row>
    <row r="138" ht="15">
      <c r="A138" s="68"/>
    </row>
    <row r="139" spans="1:10" ht="13.5">
      <c r="A139" s="173" t="s">
        <v>244</v>
      </c>
      <c r="B139" s="173"/>
      <c r="C139" s="173"/>
      <c r="D139" s="173"/>
      <c r="E139" s="173"/>
      <c r="F139" s="173"/>
      <c r="G139" s="173"/>
      <c r="H139" s="173"/>
      <c r="I139" s="173"/>
      <c r="J139" s="173"/>
    </row>
    <row r="140" ht="6" customHeight="1">
      <c r="A140" s="68"/>
    </row>
    <row r="141" spans="1:10" ht="38.25">
      <c r="A141" s="70" t="s">
        <v>20</v>
      </c>
      <c r="B141" s="201" t="s">
        <v>165</v>
      </c>
      <c r="C141" s="201"/>
      <c r="D141" s="201"/>
      <c r="E141" s="201"/>
      <c r="F141" s="201"/>
      <c r="G141" s="201"/>
      <c r="H141" s="148" t="s">
        <v>205</v>
      </c>
      <c r="I141" s="148" t="s">
        <v>206</v>
      </c>
      <c r="J141" s="148" t="s">
        <v>207</v>
      </c>
    </row>
    <row r="142" spans="1:10" ht="15">
      <c r="A142" s="70">
        <v>1</v>
      </c>
      <c r="B142" s="201">
        <v>2</v>
      </c>
      <c r="C142" s="201"/>
      <c r="D142" s="201"/>
      <c r="E142" s="201"/>
      <c r="F142" s="201"/>
      <c r="G142" s="201"/>
      <c r="H142" s="70">
        <v>3</v>
      </c>
      <c r="I142" s="70">
        <v>4</v>
      </c>
      <c r="J142" s="70">
        <v>5</v>
      </c>
    </row>
    <row r="143" spans="1:10" ht="15">
      <c r="A143" s="70"/>
      <c r="B143" s="201" t="s">
        <v>438</v>
      </c>
      <c r="C143" s="201"/>
      <c r="D143" s="201"/>
      <c r="E143" s="201"/>
      <c r="F143" s="201"/>
      <c r="G143" s="201"/>
      <c r="H143" s="70">
        <v>2</v>
      </c>
      <c r="I143" s="70">
        <v>10000</v>
      </c>
      <c r="J143" s="70">
        <f>поступления!E78</f>
        <v>20000</v>
      </c>
    </row>
    <row r="144" spans="1:10" ht="15">
      <c r="A144" s="70"/>
      <c r="B144" s="200" t="s">
        <v>163</v>
      </c>
      <c r="C144" s="200"/>
      <c r="D144" s="200"/>
      <c r="E144" s="200"/>
      <c r="F144" s="200"/>
      <c r="G144" s="200"/>
      <c r="H144" s="70"/>
      <c r="I144" s="70"/>
      <c r="J144" s="106">
        <f>J143</f>
        <v>20000</v>
      </c>
    </row>
    <row r="145" ht="15">
      <c r="A145" s="68"/>
    </row>
    <row r="146" spans="1:10" ht="13.5">
      <c r="A146" s="173" t="s">
        <v>242</v>
      </c>
      <c r="B146" s="173"/>
      <c r="C146" s="173"/>
      <c r="D146" s="173"/>
      <c r="E146" s="173"/>
      <c r="F146" s="173"/>
      <c r="G146" s="173"/>
      <c r="H146" s="173"/>
      <c r="I146" s="173"/>
      <c r="J146" s="173"/>
    </row>
    <row r="147" ht="12.75" hidden="1">
      <c r="A147" s="69"/>
    </row>
    <row r="148" spans="1:10" ht="13.5" hidden="1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</row>
    <row r="149" spans="1:10" ht="27" customHeight="1" hidden="1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</row>
    <row r="150" ht="4.5" customHeight="1">
      <c r="A150" s="69"/>
    </row>
    <row r="151" spans="1:10" ht="51">
      <c r="A151" s="70" t="s">
        <v>20</v>
      </c>
      <c r="B151" s="201" t="s">
        <v>21</v>
      </c>
      <c r="C151" s="201"/>
      <c r="D151" s="201"/>
      <c r="E151" s="201"/>
      <c r="F151" s="201"/>
      <c r="G151" s="148" t="s">
        <v>208</v>
      </c>
      <c r="H151" s="148" t="s">
        <v>209</v>
      </c>
      <c r="I151" s="148" t="s">
        <v>210</v>
      </c>
      <c r="J151" s="148" t="s">
        <v>211</v>
      </c>
    </row>
    <row r="152" spans="1:10" ht="15">
      <c r="A152" s="70">
        <v>1</v>
      </c>
      <c r="B152" s="201">
        <v>2</v>
      </c>
      <c r="C152" s="201"/>
      <c r="D152" s="201"/>
      <c r="E152" s="201"/>
      <c r="F152" s="201"/>
      <c r="G152" s="70">
        <v>4</v>
      </c>
      <c r="H152" s="70">
        <v>5</v>
      </c>
      <c r="I152" s="70">
        <v>6</v>
      </c>
      <c r="J152" s="70">
        <v>6</v>
      </c>
    </row>
    <row r="153" spans="1:10" ht="15">
      <c r="A153" s="70">
        <v>1</v>
      </c>
      <c r="B153" s="201" t="s">
        <v>318</v>
      </c>
      <c r="C153" s="201"/>
      <c r="D153" s="201"/>
      <c r="E153" s="201"/>
      <c r="F153" s="201"/>
      <c r="G153" s="107">
        <f>J153/H153</f>
        <v>14584.93253012048</v>
      </c>
      <c r="H153" s="70">
        <v>8.3</v>
      </c>
      <c r="I153" s="70"/>
      <c r="J153" s="70">
        <f>поступления!E79+поступления!F102+поступления!E86</f>
        <v>121054.94</v>
      </c>
    </row>
    <row r="154" spans="1:10" ht="15">
      <c r="A154" s="70"/>
      <c r="B154" s="200" t="s">
        <v>163</v>
      </c>
      <c r="C154" s="200"/>
      <c r="D154" s="200"/>
      <c r="E154" s="200"/>
      <c r="F154" s="200"/>
      <c r="G154" s="70" t="s">
        <v>164</v>
      </c>
      <c r="H154" s="70" t="s">
        <v>164</v>
      </c>
      <c r="I154" s="70" t="s">
        <v>164</v>
      </c>
      <c r="J154" s="106">
        <f>SUM(J153:J153)</f>
        <v>121054.94</v>
      </c>
    </row>
    <row r="155" ht="15">
      <c r="A155" s="68"/>
    </row>
    <row r="156" spans="1:10" ht="13.5">
      <c r="A156" s="173" t="s">
        <v>241</v>
      </c>
      <c r="B156" s="173"/>
      <c r="C156" s="173"/>
      <c r="D156" s="173"/>
      <c r="E156" s="173"/>
      <c r="F156" s="173"/>
      <c r="G156" s="173"/>
      <c r="H156" s="173"/>
      <c r="I156" s="173"/>
      <c r="J156" s="173"/>
    </row>
    <row r="157" ht="13.5" hidden="1">
      <c r="A157" s="40"/>
    </row>
    <row r="158" ht="12.75" hidden="1">
      <c r="A158" s="69"/>
    </row>
    <row r="159" spans="1:10" ht="13.5" hidden="1">
      <c r="A159" s="231"/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1:10" ht="13.5" hidden="1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</row>
    <row r="161" ht="6.75" customHeight="1">
      <c r="A161" s="69"/>
    </row>
    <row r="162" spans="1:10" ht="38.25">
      <c r="A162" s="70" t="s">
        <v>20</v>
      </c>
      <c r="B162" s="201" t="s">
        <v>21</v>
      </c>
      <c r="C162" s="201"/>
      <c r="D162" s="201"/>
      <c r="E162" s="201"/>
      <c r="F162" s="201"/>
      <c r="G162" s="201"/>
      <c r="H162" s="148" t="s">
        <v>212</v>
      </c>
      <c r="I162" s="148" t="s">
        <v>213</v>
      </c>
      <c r="J162" s="148" t="s">
        <v>214</v>
      </c>
    </row>
    <row r="163" spans="1:10" ht="15">
      <c r="A163" s="70">
        <v>1</v>
      </c>
      <c r="B163" s="201">
        <v>2</v>
      </c>
      <c r="C163" s="201"/>
      <c r="D163" s="201"/>
      <c r="E163" s="201"/>
      <c r="F163" s="201"/>
      <c r="G163" s="201"/>
      <c r="H163" s="70">
        <v>4</v>
      </c>
      <c r="I163" s="70">
        <v>5</v>
      </c>
      <c r="J163" s="70">
        <v>6</v>
      </c>
    </row>
    <row r="164" spans="1:10" ht="15">
      <c r="A164" s="70"/>
      <c r="B164" s="201"/>
      <c r="C164" s="201"/>
      <c r="D164" s="201"/>
      <c r="E164" s="201"/>
      <c r="F164" s="201"/>
      <c r="G164" s="201"/>
      <c r="H164" s="70"/>
      <c r="I164" s="70"/>
      <c r="J164" s="70"/>
    </row>
    <row r="165" spans="1:10" ht="15">
      <c r="A165" s="70"/>
      <c r="B165" s="200" t="s">
        <v>163</v>
      </c>
      <c r="C165" s="200"/>
      <c r="D165" s="200"/>
      <c r="E165" s="200"/>
      <c r="F165" s="200"/>
      <c r="G165" s="200"/>
      <c r="H165" s="70" t="s">
        <v>164</v>
      </c>
      <c r="I165" s="70" t="s">
        <v>164</v>
      </c>
      <c r="J165" s="70" t="s">
        <v>164</v>
      </c>
    </row>
    <row r="166" ht="12" customHeight="1">
      <c r="A166" s="68"/>
    </row>
    <row r="167" spans="1:10" ht="13.5">
      <c r="A167" s="173" t="s">
        <v>239</v>
      </c>
      <c r="B167" s="173"/>
      <c r="C167" s="173"/>
      <c r="D167" s="173"/>
      <c r="E167" s="173"/>
      <c r="F167" s="173"/>
      <c r="G167" s="173"/>
      <c r="H167" s="173"/>
      <c r="I167" s="173"/>
      <c r="J167" s="173"/>
    </row>
    <row r="168" spans="1:10" ht="13.5">
      <c r="A168" s="173" t="s">
        <v>240</v>
      </c>
      <c r="B168" s="173"/>
      <c r="C168" s="173"/>
      <c r="D168" s="173"/>
      <c r="E168" s="173"/>
      <c r="F168" s="173"/>
      <c r="G168" s="173"/>
      <c r="H168" s="173"/>
      <c r="I168" s="173"/>
      <c r="J168" s="173"/>
    </row>
    <row r="169" ht="8.25" customHeight="1">
      <c r="A169" s="68"/>
    </row>
    <row r="170" spans="1:10" ht="38.25">
      <c r="A170" s="70" t="s">
        <v>20</v>
      </c>
      <c r="B170" s="201" t="s">
        <v>165</v>
      </c>
      <c r="C170" s="201"/>
      <c r="D170" s="201"/>
      <c r="E170" s="201"/>
      <c r="F170" s="201"/>
      <c r="G170" s="201"/>
      <c r="H170" s="70" t="s">
        <v>215</v>
      </c>
      <c r="I170" s="148" t="s">
        <v>216</v>
      </c>
      <c r="J170" s="148" t="s">
        <v>217</v>
      </c>
    </row>
    <row r="171" spans="1:10" ht="15">
      <c r="A171" s="70">
        <v>1</v>
      </c>
      <c r="B171" s="201">
        <v>2</v>
      </c>
      <c r="C171" s="201"/>
      <c r="D171" s="201"/>
      <c r="E171" s="201"/>
      <c r="F171" s="201"/>
      <c r="G171" s="201"/>
      <c r="H171" s="70">
        <v>3</v>
      </c>
      <c r="I171" s="70">
        <v>4</v>
      </c>
      <c r="J171" s="70">
        <v>5</v>
      </c>
    </row>
    <row r="172" spans="1:10" ht="15">
      <c r="A172" s="70">
        <v>1</v>
      </c>
      <c r="B172" s="201" t="s">
        <v>319</v>
      </c>
      <c r="C172" s="201"/>
      <c r="D172" s="201"/>
      <c r="E172" s="201"/>
      <c r="F172" s="201"/>
      <c r="G172" s="201"/>
      <c r="H172" s="70">
        <v>1</v>
      </c>
      <c r="I172" s="70">
        <v>14</v>
      </c>
      <c r="J172" s="70">
        <v>3000</v>
      </c>
    </row>
    <row r="173" spans="1:10" ht="15">
      <c r="A173" s="70">
        <v>2</v>
      </c>
      <c r="B173" s="201" t="s">
        <v>320</v>
      </c>
      <c r="C173" s="201"/>
      <c r="D173" s="201"/>
      <c r="E173" s="201"/>
      <c r="F173" s="201"/>
      <c r="G173" s="201"/>
      <c r="H173" s="70">
        <v>1</v>
      </c>
      <c r="I173" s="70">
        <v>1</v>
      </c>
      <c r="J173" s="70">
        <v>3000</v>
      </c>
    </row>
    <row r="174" spans="1:10" ht="15">
      <c r="A174" s="70">
        <v>3</v>
      </c>
      <c r="B174" s="201" t="s">
        <v>321</v>
      </c>
      <c r="C174" s="201"/>
      <c r="D174" s="201"/>
      <c r="E174" s="201"/>
      <c r="F174" s="201"/>
      <c r="G174" s="201"/>
      <c r="H174" s="70">
        <v>1</v>
      </c>
      <c r="I174" s="70">
        <v>12</v>
      </c>
      <c r="J174" s="70">
        <v>8400</v>
      </c>
    </row>
    <row r="175" spans="1:10" ht="15">
      <c r="A175" s="70">
        <v>4</v>
      </c>
      <c r="B175" s="203" t="s">
        <v>440</v>
      </c>
      <c r="C175" s="234"/>
      <c r="D175" s="234"/>
      <c r="E175" s="234"/>
      <c r="F175" s="234"/>
      <c r="G175" s="204"/>
      <c r="H175" s="70">
        <v>1</v>
      </c>
      <c r="I175" s="70">
        <v>1</v>
      </c>
      <c r="J175" s="70">
        <v>2500</v>
      </c>
    </row>
    <row r="176" spans="1:10" ht="15">
      <c r="A176" s="70">
        <v>5</v>
      </c>
      <c r="B176" s="201" t="s">
        <v>274</v>
      </c>
      <c r="C176" s="201"/>
      <c r="D176" s="201"/>
      <c r="E176" s="201"/>
      <c r="F176" s="201"/>
      <c r="G176" s="201"/>
      <c r="H176" s="70">
        <v>1</v>
      </c>
      <c r="I176" s="70">
        <v>2</v>
      </c>
      <c r="J176" s="70">
        <f>J178-J172-J173-J174-J177-J175</f>
        <v>1600</v>
      </c>
    </row>
    <row r="177" spans="1:10" ht="15">
      <c r="A177" s="70">
        <v>6</v>
      </c>
      <c r="B177" s="201" t="s">
        <v>345</v>
      </c>
      <c r="C177" s="201"/>
      <c r="D177" s="201"/>
      <c r="E177" s="201"/>
      <c r="F177" s="201"/>
      <c r="G177" s="201"/>
      <c r="H177" s="70">
        <v>1</v>
      </c>
      <c r="I177" s="70">
        <v>12</v>
      </c>
      <c r="J177" s="70">
        <v>18000</v>
      </c>
    </row>
    <row r="178" spans="1:10" ht="15">
      <c r="A178" s="70"/>
      <c r="B178" s="200" t="s">
        <v>163</v>
      </c>
      <c r="C178" s="200"/>
      <c r="D178" s="200"/>
      <c r="E178" s="200"/>
      <c r="F178" s="200"/>
      <c r="G178" s="200"/>
      <c r="H178" s="70" t="s">
        <v>164</v>
      </c>
      <c r="I178" s="70" t="s">
        <v>164</v>
      </c>
      <c r="J178" s="106">
        <f>поступления!E80+поступления!E96+сведения!J42+поступления!E90</f>
        <v>36500</v>
      </c>
    </row>
    <row r="179" ht="9.75" customHeight="1">
      <c r="A179" s="68"/>
    </row>
    <row r="180" spans="1:10" ht="13.5">
      <c r="A180" s="173" t="s">
        <v>257</v>
      </c>
      <c r="B180" s="173"/>
      <c r="C180" s="173"/>
      <c r="D180" s="173"/>
      <c r="E180" s="173"/>
      <c r="F180" s="173"/>
      <c r="G180" s="173"/>
      <c r="H180" s="173"/>
      <c r="I180" s="173"/>
      <c r="J180" s="173"/>
    </row>
    <row r="181" ht="8.25" customHeight="1">
      <c r="A181" s="68"/>
    </row>
    <row r="182" spans="1:10" ht="25.5">
      <c r="A182" s="70" t="s">
        <v>20</v>
      </c>
      <c r="B182" s="201" t="s">
        <v>165</v>
      </c>
      <c r="C182" s="201"/>
      <c r="D182" s="201"/>
      <c r="E182" s="201"/>
      <c r="F182" s="201"/>
      <c r="G182" s="201"/>
      <c r="H182" s="201"/>
      <c r="I182" s="148" t="s">
        <v>218</v>
      </c>
      <c r="J182" s="148" t="s">
        <v>219</v>
      </c>
    </row>
    <row r="183" spans="1:10" ht="15">
      <c r="A183" s="70">
        <v>1</v>
      </c>
      <c r="B183" s="201">
        <v>2</v>
      </c>
      <c r="C183" s="201"/>
      <c r="D183" s="201"/>
      <c r="E183" s="201"/>
      <c r="F183" s="201"/>
      <c r="G183" s="201"/>
      <c r="H183" s="201"/>
      <c r="I183" s="70">
        <v>3</v>
      </c>
      <c r="J183" s="70">
        <v>4</v>
      </c>
    </row>
    <row r="184" spans="1:10" ht="15">
      <c r="A184" s="70">
        <v>1</v>
      </c>
      <c r="B184" s="203" t="s">
        <v>441</v>
      </c>
      <c r="C184" s="234"/>
      <c r="D184" s="234"/>
      <c r="E184" s="234"/>
      <c r="F184" s="234"/>
      <c r="G184" s="234"/>
      <c r="H184" s="204"/>
      <c r="I184" s="70">
        <v>3</v>
      </c>
      <c r="J184" s="70">
        <v>72000</v>
      </c>
    </row>
    <row r="185" spans="1:10" ht="15">
      <c r="A185" s="70">
        <v>2</v>
      </c>
      <c r="B185" s="203" t="s">
        <v>442</v>
      </c>
      <c r="C185" s="234"/>
      <c r="D185" s="234"/>
      <c r="E185" s="234"/>
      <c r="F185" s="234"/>
      <c r="G185" s="234"/>
      <c r="H185" s="204"/>
      <c r="I185" s="70">
        <v>1</v>
      </c>
      <c r="J185" s="70">
        <v>2000</v>
      </c>
    </row>
    <row r="186" spans="1:10" ht="15">
      <c r="A186" s="70">
        <v>3</v>
      </c>
      <c r="B186" s="203" t="s">
        <v>443</v>
      </c>
      <c r="C186" s="234"/>
      <c r="D186" s="234"/>
      <c r="E186" s="234"/>
      <c r="F186" s="234"/>
      <c r="G186" s="234"/>
      <c r="H186" s="204"/>
      <c r="I186" s="70">
        <v>15</v>
      </c>
      <c r="J186" s="70">
        <f>поступления!E44</f>
        <v>15000</v>
      </c>
    </row>
    <row r="187" spans="1:10" ht="15">
      <c r="A187" s="70">
        <v>4</v>
      </c>
      <c r="B187" s="201" t="s">
        <v>274</v>
      </c>
      <c r="C187" s="201"/>
      <c r="D187" s="201"/>
      <c r="E187" s="201"/>
      <c r="F187" s="201"/>
      <c r="G187" s="201"/>
      <c r="H187" s="201"/>
      <c r="I187" s="70">
        <v>3</v>
      </c>
      <c r="J187" s="70">
        <f>J191-J188-J189-J190-J184-J185-J186</f>
        <v>5000</v>
      </c>
    </row>
    <row r="188" spans="1:10" ht="15">
      <c r="A188" s="70">
        <v>5</v>
      </c>
      <c r="B188" s="201" t="s">
        <v>322</v>
      </c>
      <c r="C188" s="201"/>
      <c r="D188" s="201"/>
      <c r="E188" s="201"/>
      <c r="F188" s="201"/>
      <c r="G188" s="201"/>
      <c r="H188" s="201"/>
      <c r="I188" s="70">
        <v>1</v>
      </c>
      <c r="J188" s="70">
        <f>поступления!E74</f>
        <v>25000</v>
      </c>
    </row>
    <row r="189" spans="1:10" ht="15">
      <c r="A189" s="70">
        <v>6</v>
      </c>
      <c r="B189" s="201" t="s">
        <v>455</v>
      </c>
      <c r="C189" s="201"/>
      <c r="D189" s="201"/>
      <c r="E189" s="201"/>
      <c r="F189" s="201"/>
      <c r="G189" s="201"/>
      <c r="H189" s="201"/>
      <c r="I189" s="108"/>
      <c r="J189" s="70"/>
    </row>
    <row r="190" spans="1:10" ht="15">
      <c r="A190" s="70">
        <v>7</v>
      </c>
      <c r="B190" s="201" t="s">
        <v>323</v>
      </c>
      <c r="C190" s="201"/>
      <c r="D190" s="201"/>
      <c r="E190" s="201"/>
      <c r="F190" s="201"/>
      <c r="G190" s="201"/>
      <c r="H190" s="201"/>
      <c r="I190" s="108">
        <v>1</v>
      </c>
      <c r="J190" s="70">
        <f>поступления!F99</f>
        <v>15000</v>
      </c>
    </row>
    <row r="191" spans="1:10" ht="15">
      <c r="A191" s="70"/>
      <c r="B191" s="200" t="s">
        <v>163</v>
      </c>
      <c r="C191" s="200"/>
      <c r="D191" s="200"/>
      <c r="E191" s="200"/>
      <c r="F191" s="200"/>
      <c r="G191" s="200"/>
      <c r="H191" s="200"/>
      <c r="I191" s="70" t="s">
        <v>164</v>
      </c>
      <c r="J191" s="106">
        <f>поступления!E44+поступления!E74+поступления!E81+поступления!F99+поступления!F103+поступления!F101+поступления!F104</f>
        <v>134000</v>
      </c>
    </row>
    <row r="192" ht="9" customHeight="1">
      <c r="A192" s="68"/>
    </row>
    <row r="193" spans="1:10" ht="13.5">
      <c r="A193" s="173" t="s">
        <v>258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 ht="13.5">
      <c r="A194" s="173" t="s">
        <v>259</v>
      </c>
      <c r="B194" s="173"/>
      <c r="C194" s="173"/>
      <c r="D194" s="173"/>
      <c r="E194" s="173"/>
      <c r="F194" s="173"/>
      <c r="G194" s="173"/>
      <c r="H194" s="173"/>
      <c r="I194" s="173"/>
      <c r="J194" s="173"/>
    </row>
    <row r="195" ht="9" customHeight="1">
      <c r="A195" s="68"/>
    </row>
    <row r="196" spans="1:10" ht="38.25">
      <c r="A196" s="70" t="s">
        <v>20</v>
      </c>
      <c r="B196" s="201" t="s">
        <v>165</v>
      </c>
      <c r="C196" s="201"/>
      <c r="D196" s="201"/>
      <c r="E196" s="201"/>
      <c r="F196" s="201"/>
      <c r="G196" s="201"/>
      <c r="H196" s="148" t="s">
        <v>212</v>
      </c>
      <c r="I196" s="148" t="s">
        <v>220</v>
      </c>
      <c r="J196" s="148" t="s">
        <v>221</v>
      </c>
    </row>
    <row r="197" spans="1:10" ht="15">
      <c r="A197" s="70"/>
      <c r="B197" s="201">
        <v>1</v>
      </c>
      <c r="C197" s="201"/>
      <c r="D197" s="201"/>
      <c r="E197" s="201"/>
      <c r="F197" s="201"/>
      <c r="G197" s="201"/>
      <c r="H197" s="70">
        <v>2</v>
      </c>
      <c r="I197" s="70">
        <v>3</v>
      </c>
      <c r="J197" s="70">
        <v>4</v>
      </c>
    </row>
    <row r="198" spans="1:10" ht="15">
      <c r="A198" s="70">
        <v>1</v>
      </c>
      <c r="B198" s="201" t="s">
        <v>324</v>
      </c>
      <c r="C198" s="201"/>
      <c r="D198" s="201"/>
      <c r="E198" s="201"/>
      <c r="F198" s="201"/>
      <c r="G198" s="201"/>
      <c r="H198" s="70"/>
      <c r="I198" s="70"/>
      <c r="J198" s="70">
        <f>поступления!E75+поступления!E82</f>
        <v>52370</v>
      </c>
    </row>
    <row r="199" spans="1:10" ht="15">
      <c r="A199" s="70">
        <v>2</v>
      </c>
      <c r="B199" s="201" t="s">
        <v>325</v>
      </c>
      <c r="C199" s="201"/>
      <c r="D199" s="201"/>
      <c r="E199" s="201"/>
      <c r="F199" s="201"/>
      <c r="G199" s="201"/>
      <c r="H199" s="70"/>
      <c r="I199" s="70"/>
      <c r="J199" s="70">
        <f>поступления!E76+поступления!E85+поступления!H106+поступления!H109+поступления!H110+поступления!E87+поступления!E94+поступления!E89+поступления!E91+поступления!E93+поступления!E83+поступления!H107+поступления!H108</f>
        <v>203754.94</v>
      </c>
    </row>
    <row r="200" spans="1:10" ht="15">
      <c r="A200" s="70">
        <v>3</v>
      </c>
      <c r="B200" s="201" t="s">
        <v>326</v>
      </c>
      <c r="C200" s="201"/>
      <c r="D200" s="201"/>
      <c r="E200" s="201"/>
      <c r="F200" s="201"/>
      <c r="G200" s="201"/>
      <c r="H200" s="70"/>
      <c r="I200" s="70"/>
      <c r="J200" s="70">
        <f>поступления!E98+поступления!E97</f>
        <v>22975</v>
      </c>
    </row>
    <row r="201" spans="1:10" ht="15">
      <c r="A201" s="70">
        <v>4</v>
      </c>
      <c r="B201" s="201" t="s">
        <v>327</v>
      </c>
      <c r="C201" s="201"/>
      <c r="D201" s="201"/>
      <c r="E201" s="201"/>
      <c r="F201" s="201"/>
      <c r="G201" s="201"/>
      <c r="H201" s="70"/>
      <c r="I201" s="70"/>
      <c r="J201" s="70">
        <f>поступления!E92+поступления!E88</f>
        <v>56100</v>
      </c>
    </row>
    <row r="202" spans="1:10" ht="15">
      <c r="A202" s="70">
        <v>5</v>
      </c>
      <c r="B202" s="203" t="s">
        <v>458</v>
      </c>
      <c r="C202" s="234"/>
      <c r="D202" s="234"/>
      <c r="E202" s="234"/>
      <c r="F202" s="234"/>
      <c r="G202" s="204"/>
      <c r="H202" s="109">
        <f>J202/I202</f>
        <v>225.71428571428572</v>
      </c>
      <c r="I202" s="70">
        <v>700</v>
      </c>
      <c r="J202" s="70">
        <f>поступления!E84</f>
        <v>158000</v>
      </c>
    </row>
    <row r="203" spans="1:10" ht="15">
      <c r="A203" s="70"/>
      <c r="B203" s="200" t="s">
        <v>163</v>
      </c>
      <c r="C203" s="200"/>
      <c r="D203" s="200"/>
      <c r="E203" s="200"/>
      <c r="F203" s="200"/>
      <c r="G203" s="200"/>
      <c r="H203" s="70"/>
      <c r="I203" s="70" t="s">
        <v>164</v>
      </c>
      <c r="J203" s="106">
        <f>J198+J199+J200+J201+J202</f>
        <v>493199.94</v>
      </c>
    </row>
    <row r="204" spans="1:10" ht="15">
      <c r="A204" s="149"/>
      <c r="B204" s="152"/>
      <c r="C204" s="152"/>
      <c r="D204" s="152"/>
      <c r="E204" s="152"/>
      <c r="F204" s="152"/>
      <c r="G204" s="152"/>
      <c r="H204" s="149"/>
      <c r="I204" s="149"/>
      <c r="J204" s="153"/>
    </row>
    <row r="205" spans="1:10" ht="13.5">
      <c r="A205" s="173" t="s">
        <v>460</v>
      </c>
      <c r="B205" s="173"/>
      <c r="C205" s="173"/>
      <c r="D205" s="173"/>
      <c r="E205" s="173"/>
      <c r="F205" s="173"/>
      <c r="G205" s="173"/>
      <c r="H205" s="173"/>
      <c r="I205" s="173"/>
      <c r="J205" s="173"/>
    </row>
    <row r="206" spans="1:10" ht="15.75" customHeight="1">
      <c r="A206" s="183" t="s">
        <v>380</v>
      </c>
      <c r="B206" s="183"/>
      <c r="C206" s="183"/>
      <c r="D206" s="183"/>
      <c r="E206" s="183"/>
      <c r="F206" s="183"/>
      <c r="G206" s="183"/>
      <c r="H206" s="183"/>
      <c r="I206" s="183"/>
      <c r="J206" s="183"/>
    </row>
    <row r="207" spans="1:10" ht="30" customHeight="1">
      <c r="A207" s="183" t="s">
        <v>461</v>
      </c>
      <c r="B207" s="183"/>
      <c r="C207" s="183"/>
      <c r="D207" s="183"/>
      <c r="E207" s="183"/>
      <c r="F207" s="183"/>
      <c r="G207" s="183"/>
      <c r="H207" s="183"/>
      <c r="I207" s="183"/>
      <c r="J207" s="183"/>
    </row>
    <row r="208" spans="1:10" ht="38.25">
      <c r="A208" s="70" t="s">
        <v>20</v>
      </c>
      <c r="B208" s="201" t="s">
        <v>165</v>
      </c>
      <c r="C208" s="201"/>
      <c r="D208" s="201"/>
      <c r="E208" s="201"/>
      <c r="F208" s="201"/>
      <c r="G208" s="201"/>
      <c r="H208" s="148" t="s">
        <v>215</v>
      </c>
      <c r="I208" s="27" t="s">
        <v>216</v>
      </c>
      <c r="J208" s="148" t="s">
        <v>217</v>
      </c>
    </row>
    <row r="209" spans="1:10" ht="15">
      <c r="A209" s="70">
        <v>1</v>
      </c>
      <c r="B209" s="201">
        <v>2</v>
      </c>
      <c r="C209" s="201"/>
      <c r="D209" s="201"/>
      <c r="E209" s="201"/>
      <c r="F209" s="201"/>
      <c r="G209" s="201"/>
      <c r="H209" s="70">
        <v>3</v>
      </c>
      <c r="I209" s="70">
        <v>4</v>
      </c>
      <c r="J209" s="70">
        <v>5</v>
      </c>
    </row>
    <row r="210" spans="1:10" ht="29.25" customHeight="1">
      <c r="A210" s="70">
        <v>1</v>
      </c>
      <c r="B210" s="202" t="s">
        <v>462</v>
      </c>
      <c r="C210" s="202"/>
      <c r="D210" s="202"/>
      <c r="E210" s="202"/>
      <c r="F210" s="202"/>
      <c r="G210" s="202"/>
      <c r="H210" s="70">
        <v>1</v>
      </c>
      <c r="I210" s="70">
        <v>2</v>
      </c>
      <c r="J210" s="70">
        <f>поступления!F69</f>
        <v>84500</v>
      </c>
    </row>
    <row r="211" spans="1:10" ht="15">
      <c r="A211" s="70"/>
      <c r="B211" s="200" t="s">
        <v>163</v>
      </c>
      <c r="C211" s="200"/>
      <c r="D211" s="200"/>
      <c r="E211" s="200"/>
      <c r="F211" s="200"/>
      <c r="G211" s="200"/>
      <c r="H211" s="70" t="s">
        <v>164</v>
      </c>
      <c r="I211" s="70" t="s">
        <v>164</v>
      </c>
      <c r="J211" s="106">
        <f>J210</f>
        <v>84500</v>
      </c>
    </row>
    <row r="212" spans="1:10" ht="15">
      <c r="A212" s="149"/>
      <c r="B212" s="152"/>
      <c r="C212" s="152"/>
      <c r="D212" s="152"/>
      <c r="E212" s="152"/>
      <c r="F212" s="152"/>
      <c r="G212" s="152"/>
      <c r="H212" s="149"/>
      <c r="I212" s="149"/>
      <c r="J212" s="153"/>
    </row>
    <row r="214" ht="12.75">
      <c r="J214" s="151">
        <f>J26+J35+J69+I103+J144+J154+J178+J191+J203+J43+J137+J49+J211</f>
        <v>4743754.88</v>
      </c>
    </row>
    <row r="216" ht="12.75">
      <c r="J216">
        <f>поступления!D35</f>
        <v>4743754.88</v>
      </c>
    </row>
  </sheetData>
  <sheetProtection/>
  <mergeCells count="205">
    <mergeCell ref="B49:F49"/>
    <mergeCell ref="H49:I49"/>
    <mergeCell ref="A45:J45"/>
    <mergeCell ref="B46:F46"/>
    <mergeCell ref="H46:I46"/>
    <mergeCell ref="B47:F47"/>
    <mergeCell ref="H47:I47"/>
    <mergeCell ref="B48:F48"/>
    <mergeCell ref="H48:I48"/>
    <mergeCell ref="B201:G201"/>
    <mergeCell ref="B203:G203"/>
    <mergeCell ref="A193:J193"/>
    <mergeCell ref="A194:J194"/>
    <mergeCell ref="B197:G197"/>
    <mergeCell ref="B198:G198"/>
    <mergeCell ref="B199:G199"/>
    <mergeCell ref="B200:G200"/>
    <mergeCell ref="B196:G196"/>
    <mergeCell ref="B202:G202"/>
    <mergeCell ref="B170:G170"/>
    <mergeCell ref="B177:G177"/>
    <mergeCell ref="B178:G178"/>
    <mergeCell ref="B188:H188"/>
    <mergeCell ref="B171:G171"/>
    <mergeCell ref="B172:G172"/>
    <mergeCell ref="B173:G173"/>
    <mergeCell ref="B186:H186"/>
    <mergeCell ref="B189:H189"/>
    <mergeCell ref="B190:H190"/>
    <mergeCell ref="B153:F153"/>
    <mergeCell ref="B154:F154"/>
    <mergeCell ref="B151:F151"/>
    <mergeCell ref="B152:F152"/>
    <mergeCell ref="A167:J167"/>
    <mergeCell ref="B175:G175"/>
    <mergeCell ref="B184:H184"/>
    <mergeCell ref="B185:H185"/>
    <mergeCell ref="A149:J149"/>
    <mergeCell ref="B136:F136"/>
    <mergeCell ref="B137:F137"/>
    <mergeCell ref="A139:J139"/>
    <mergeCell ref="A168:J168"/>
    <mergeCell ref="A109:J109"/>
    <mergeCell ref="B114:F114"/>
    <mergeCell ref="I114:J114"/>
    <mergeCell ref="A117:J117"/>
    <mergeCell ref="A116:J116"/>
    <mergeCell ref="B141:G141"/>
    <mergeCell ref="B142:G142"/>
    <mergeCell ref="B163:G163"/>
    <mergeCell ref="B191:H191"/>
    <mergeCell ref="B174:G174"/>
    <mergeCell ref="B176:G176"/>
    <mergeCell ref="B182:H182"/>
    <mergeCell ref="B183:H183"/>
    <mergeCell ref="B187:H187"/>
    <mergeCell ref="A180:J180"/>
    <mergeCell ref="B164:G164"/>
    <mergeCell ref="B165:G165"/>
    <mergeCell ref="A159:J159"/>
    <mergeCell ref="B162:G162"/>
    <mergeCell ref="A160:J160"/>
    <mergeCell ref="B143:G143"/>
    <mergeCell ref="B144:G144"/>
    <mergeCell ref="A146:J146"/>
    <mergeCell ref="A148:J148"/>
    <mergeCell ref="A156:J156"/>
    <mergeCell ref="A129:J129"/>
    <mergeCell ref="B134:F134"/>
    <mergeCell ref="I125:J125"/>
    <mergeCell ref="A127:J127"/>
    <mergeCell ref="A130:J130"/>
    <mergeCell ref="A132:J132"/>
    <mergeCell ref="B135:F135"/>
    <mergeCell ref="A119:J119"/>
    <mergeCell ref="I122:J122"/>
    <mergeCell ref="I123:J123"/>
    <mergeCell ref="I124:J124"/>
    <mergeCell ref="A120:J120"/>
    <mergeCell ref="B125:F125"/>
    <mergeCell ref="B122:F122"/>
    <mergeCell ref="B123:F123"/>
    <mergeCell ref="B124:F124"/>
    <mergeCell ref="I113:J113"/>
    <mergeCell ref="B111:F111"/>
    <mergeCell ref="B112:F112"/>
    <mergeCell ref="B113:F113"/>
    <mergeCell ref="I111:J111"/>
    <mergeCell ref="I112:J112"/>
    <mergeCell ref="A105:J105"/>
    <mergeCell ref="A108:J108"/>
    <mergeCell ref="B100:F100"/>
    <mergeCell ref="B101:F101"/>
    <mergeCell ref="I100:J100"/>
    <mergeCell ref="B103:F103"/>
    <mergeCell ref="I103:J103"/>
    <mergeCell ref="A106:J106"/>
    <mergeCell ref="B102:F102"/>
    <mergeCell ref="I102:J102"/>
    <mergeCell ref="A89:J89"/>
    <mergeCell ref="H85:I85"/>
    <mergeCell ref="I101:J101"/>
    <mergeCell ref="A90:J90"/>
    <mergeCell ref="I96:J96"/>
    <mergeCell ref="I99:J99"/>
    <mergeCell ref="B96:F96"/>
    <mergeCell ref="B99:F99"/>
    <mergeCell ref="A92:J92"/>
    <mergeCell ref="B98:F98"/>
    <mergeCell ref="A76:J76"/>
    <mergeCell ref="A78:J78"/>
    <mergeCell ref="H87:I87"/>
    <mergeCell ref="B84:F84"/>
    <mergeCell ref="B85:F85"/>
    <mergeCell ref="H84:I84"/>
    <mergeCell ref="H86:I86"/>
    <mergeCell ref="A79:J79"/>
    <mergeCell ref="A81:J81"/>
    <mergeCell ref="A82:J82"/>
    <mergeCell ref="A51:J51"/>
    <mergeCell ref="A93:J93"/>
    <mergeCell ref="I95:J95"/>
    <mergeCell ref="B95:F95"/>
    <mergeCell ref="B57:H57"/>
    <mergeCell ref="B58:H58"/>
    <mergeCell ref="B59:H59"/>
    <mergeCell ref="A73:J73"/>
    <mergeCell ref="B64:H64"/>
    <mergeCell ref="B60:H60"/>
    <mergeCell ref="B62:H62"/>
    <mergeCell ref="B63:H63"/>
    <mergeCell ref="A52:J52"/>
    <mergeCell ref="A53:J53"/>
    <mergeCell ref="B56:H56"/>
    <mergeCell ref="B61:H61"/>
    <mergeCell ref="A54:J54"/>
    <mergeCell ref="A74:J74"/>
    <mergeCell ref="A75:J75"/>
    <mergeCell ref="B65:H65"/>
    <mergeCell ref="B66:H66"/>
    <mergeCell ref="B67:H67"/>
    <mergeCell ref="B68:H68"/>
    <mergeCell ref="A70:J70"/>
    <mergeCell ref="A71:J71"/>
    <mergeCell ref="A72:J72"/>
    <mergeCell ref="B43:E43"/>
    <mergeCell ref="F43:G43"/>
    <mergeCell ref="G35:H35"/>
    <mergeCell ref="F42:G42"/>
    <mergeCell ref="B42:E42"/>
    <mergeCell ref="B35:D35"/>
    <mergeCell ref="A9:J9"/>
    <mergeCell ref="A5:J5"/>
    <mergeCell ref="A7:J7"/>
    <mergeCell ref="A16:J16"/>
    <mergeCell ref="F41:G41"/>
    <mergeCell ref="G34:H34"/>
    <mergeCell ref="B34:D34"/>
    <mergeCell ref="J18:J20"/>
    <mergeCell ref="A14:J14"/>
    <mergeCell ref="G32:H32"/>
    <mergeCell ref="A1:J1"/>
    <mergeCell ref="A2:J2"/>
    <mergeCell ref="A3:J3"/>
    <mergeCell ref="A4:J4"/>
    <mergeCell ref="A11:J11"/>
    <mergeCell ref="A13:J13"/>
    <mergeCell ref="A8:J8"/>
    <mergeCell ref="E33:F33"/>
    <mergeCell ref="B31:D31"/>
    <mergeCell ref="A28:J28"/>
    <mergeCell ref="D18:G18"/>
    <mergeCell ref="D19:D20"/>
    <mergeCell ref="A18:A20"/>
    <mergeCell ref="A26:B26"/>
    <mergeCell ref="E19:G19"/>
    <mergeCell ref="H18:H20"/>
    <mergeCell ref="I18:I20"/>
    <mergeCell ref="E32:F32"/>
    <mergeCell ref="I97:J97"/>
    <mergeCell ref="A38:J38"/>
    <mergeCell ref="B18:B20"/>
    <mergeCell ref="C18:C20"/>
    <mergeCell ref="E31:F31"/>
    <mergeCell ref="E34:F34"/>
    <mergeCell ref="A29:J29"/>
    <mergeCell ref="G31:H31"/>
    <mergeCell ref="G33:H33"/>
    <mergeCell ref="I98:J98"/>
    <mergeCell ref="E35:F35"/>
    <mergeCell ref="B97:F97"/>
    <mergeCell ref="B32:D32"/>
    <mergeCell ref="B33:D33"/>
    <mergeCell ref="B69:H69"/>
    <mergeCell ref="B40:E40"/>
    <mergeCell ref="B41:E41"/>
    <mergeCell ref="F40:G40"/>
    <mergeCell ref="A37:J37"/>
    <mergeCell ref="B211:G211"/>
    <mergeCell ref="A205:J205"/>
    <mergeCell ref="A206:J206"/>
    <mergeCell ref="A207:J207"/>
    <mergeCell ref="B208:G208"/>
    <mergeCell ref="B209:G209"/>
    <mergeCell ref="B210:G210"/>
  </mergeCells>
  <printOptions/>
  <pageMargins left="0.7480314960629921" right="0.7480314960629921" top="0.33645833333333336" bottom="0.4515625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2019-01-25T06:46:17Z</cp:lastPrinted>
  <dcterms:created xsi:type="dcterms:W3CDTF">1996-10-08T23:32:33Z</dcterms:created>
  <dcterms:modified xsi:type="dcterms:W3CDTF">2019-06-12T07:55:00Z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